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85" yWindow="270" windowWidth="15090" windowHeight="6180" tabRatio="599" firstSheet="2" activeTab="5"/>
  </bookViews>
  <sheets>
    <sheet name="Summary " sheetId="15" r:id="rId1"/>
    <sheet name="Water Supply" sheetId="2" r:id="rId2"/>
    <sheet name="Policy &amp; Planning" sheetId="11" r:id="rId3"/>
    <sheet name="Infrastructure (water related)" sheetId="1" r:id="rId4"/>
    <sheet name="Economic Development" sheetId="9" r:id="rId5"/>
    <sheet name="Social and Community" sheetId="17" r:id="rId6"/>
    <sheet name="Environment" sheetId="10" r:id="rId7"/>
    <sheet name="Ratings Tables" sheetId="7" r:id="rId8"/>
    <sheet name="Legends" sheetId="8" r:id="rId9"/>
  </sheets>
  <externalReferences>
    <externalReference r:id="rId10"/>
  </externalReferences>
  <definedNames>
    <definedName name="Adjustment">[1]Tables!$B$23:$C$27</definedName>
    <definedName name="Alternative">'Ratings Tables'!#REF!</definedName>
    <definedName name="Consequences">'Ratings Tables'!$B$5:$F$9</definedName>
    <definedName name="Current">'Ratings Tables'!$B$5:$F$9</definedName>
    <definedName name="Element">[1]Elements!$B$2:$B$21</definedName>
    <definedName name="Elnum">[1]Elements!$A$2:$A$21</definedName>
    <definedName name="Matrix_selection">#REF!</definedName>
    <definedName name="Option_1">'Ratings Tables'!#REF!</definedName>
    <definedName name="Option_2">'Ratings Tables'!#REF!</definedName>
    <definedName name="Option_3">'Ratings Tables'!#REF!</definedName>
    <definedName name="_xlnm.Print_Area" localSheetId="4">'Economic Development'!$A$1:$Y$9</definedName>
    <definedName name="_xlnm.Print_Area" localSheetId="6">Environment!$A$1:$Y$10</definedName>
    <definedName name="_xlnm.Print_Area" localSheetId="3">'Infrastructure (water related)'!$A$1:$Y$12</definedName>
    <definedName name="_xlnm.Print_Area" localSheetId="2">'Policy &amp; Planning'!$A$1:$Y$11</definedName>
    <definedName name="_xlnm.Print_Area" localSheetId="5">'Social and Community'!$A$1:$Y$17</definedName>
    <definedName name="_xlnm.Print_Area" localSheetId="0">'Summary '!$J$2:$Q$126</definedName>
    <definedName name="_xlnm.Print_Area" localSheetId="1">'Water Supply'!$A$1:$Y$13</definedName>
    <definedName name="_xlnm.Print_Titles" localSheetId="4">'Economic Development'!$3:$3</definedName>
    <definedName name="_xlnm.Print_Titles" localSheetId="6">Environment!$3:$3</definedName>
    <definedName name="_xlnm.Print_Titles" localSheetId="3">'Infrastructure (water related)'!$3:$3</definedName>
    <definedName name="_xlnm.Print_Titles" localSheetId="2">'Policy &amp; Planning'!$3:$3</definedName>
    <definedName name="_xlnm.Print_Titles" localSheetId="1">'Water Supply'!$3:$3</definedName>
    <definedName name="Priority">[1]Tables!$E$2:$E$6</definedName>
    <definedName name="Priority_Count">[1]Tables!$E$7</definedName>
    <definedName name="Priority_Rank">[1]Tables!$E$2:$F$6</definedName>
    <definedName name="Rank">[1]Tables!$B$2:$B$6</definedName>
    <definedName name="Rating">[1]Tables!$A$2:$A$6</definedName>
    <definedName name="Resnum">#REF!</definedName>
    <definedName name="Resp_initials">#REF!</definedName>
    <definedName name="Respon">#REF!</definedName>
    <definedName name="Risks" localSheetId="4">'Economic Development'!$A$4:$H$9</definedName>
    <definedName name="Risks" localSheetId="6">Environment!#REF!</definedName>
    <definedName name="Risks" localSheetId="2">'Policy &amp; Planning'!$A$4:$H$9</definedName>
    <definedName name="Risks" localSheetId="1">'Water Supply'!$A$4:$H$11</definedName>
    <definedName name="Risks">'Infrastructure (water related)'!$A$5:$H$12</definedName>
    <definedName name="Scenario_likelihood">[1]Tables!$B$9:$E$14</definedName>
    <definedName name="Sensitivity">'Ratings Tables'!#REF!</definedName>
    <definedName name="Table">[1]Tables!$I$2</definedName>
    <definedName name="Z_2513C0C1_4464_4050_968F_B18198043757_.wvu.PrintTitles" localSheetId="4" hidden="1">'Economic Development'!$3:$3</definedName>
    <definedName name="Z_2513C0C1_4464_4050_968F_B18198043757_.wvu.PrintTitles" localSheetId="6" hidden="1">Environment!$3:$3</definedName>
    <definedName name="Z_2513C0C1_4464_4050_968F_B18198043757_.wvu.PrintTitles" localSheetId="2" hidden="1">'Policy &amp; Planning'!$3:$3</definedName>
    <definedName name="Z_5235A8E4_20E4_4DC6_AC36_30C2908655C2_.wvu.PrintTitles" localSheetId="3" hidden="1">'Infrastructure (water related)'!$3:$3</definedName>
    <definedName name="Z_5235A8E4_20E4_4DC6_AC36_30C2908655C2_.wvu.PrintTitles" localSheetId="1" hidden="1">'Water Supply'!$3:$3</definedName>
    <definedName name="Z_FC3CBB76_C6FD_4EA0_BDAC_9AE30C0C05E6_.wvu.PrintTitles" localSheetId="4" hidden="1">'Economic Development'!$3:$3</definedName>
    <definedName name="Z_FC3CBB76_C6FD_4EA0_BDAC_9AE30C0C05E6_.wvu.PrintTitles" localSheetId="6" hidden="1">Environment!$3:$3</definedName>
    <definedName name="Z_FC3CBB76_C6FD_4EA0_BDAC_9AE30C0C05E6_.wvu.PrintTitles" localSheetId="3" hidden="1">'Infrastructure (water related)'!$3:$3</definedName>
    <definedName name="Z_FC3CBB76_C6FD_4EA0_BDAC_9AE30C0C05E6_.wvu.PrintTitles" localSheetId="2" hidden="1">'Policy &amp; Planning'!$3:$3</definedName>
    <definedName name="Z_FC3CBB76_C6FD_4EA0_BDAC_9AE30C0C05E6_.wvu.PrintTitles" localSheetId="1" hidden="1">'Water Supply'!$3:$3</definedName>
  </definedNames>
  <calcPr calcId="145621"/>
  <customWorkbookViews>
    <customWorkbookView name="Peter Kinrade - Personal View" guid="{FC3CBB76-C6FD-4EA0-BDAC-9AE30C0C05E6}" mergeInterval="0" personalView="1" maximized="1" xWindow="1" yWindow="1" windowWidth="1276" windowHeight="579" tabRatio="599" activeSheetId="1"/>
    <customWorkbookView name="Windows User - Personal View" guid="{5235A8E4-20E4-4DC6-AC36-30C2908655C2}" mergeInterval="0" personalView="1" maximized="1" xWindow="1" yWindow="1" windowWidth="1436" windowHeight="680" tabRatio="599" activeSheetId="3"/>
  </customWorkbookViews>
</workbook>
</file>

<file path=xl/calcChain.xml><?xml version="1.0" encoding="utf-8"?>
<calcChain xmlns="http://schemas.openxmlformats.org/spreadsheetml/2006/main">
  <c r="H4" i="10" l="1"/>
  <c r="J4" i="10"/>
  <c r="L4" i="10"/>
  <c r="H5" i="10"/>
  <c r="J5" i="10"/>
  <c r="L5" i="10"/>
  <c r="H6" i="10"/>
  <c r="J6" i="10"/>
  <c r="L6" i="10"/>
  <c r="H7" i="10"/>
  <c r="J7" i="10"/>
  <c r="L7" i="10"/>
  <c r="H8" i="10"/>
  <c r="J8" i="10"/>
  <c r="L8" i="10"/>
  <c r="H9" i="10"/>
  <c r="J9" i="10"/>
  <c r="L9" i="10"/>
  <c r="H10" i="10"/>
  <c r="J10" i="10"/>
  <c r="L10" i="10"/>
  <c r="H4" i="2"/>
  <c r="J4" i="2"/>
  <c r="L4" i="2"/>
  <c r="H5" i="2"/>
  <c r="J5" i="2"/>
  <c r="L5" i="2"/>
  <c r="H6" i="2"/>
  <c r="J6" i="2"/>
  <c r="L6" i="2"/>
  <c r="H7" i="2"/>
  <c r="J7" i="2"/>
  <c r="L7" i="2"/>
  <c r="H8" i="2"/>
  <c r="J8" i="2"/>
  <c r="L8" i="2"/>
  <c r="H9" i="2"/>
  <c r="J9" i="2"/>
  <c r="L9" i="2"/>
  <c r="H10" i="2"/>
  <c r="J10" i="2"/>
  <c r="L10" i="2"/>
  <c r="H11" i="2"/>
  <c r="J11" i="2"/>
  <c r="L11" i="2"/>
  <c r="H12" i="2"/>
  <c r="J12" i="2"/>
  <c r="L12" i="2"/>
  <c r="H13" i="2"/>
  <c r="J13" i="2"/>
  <c r="L13" i="2"/>
  <c r="L7" i="11" l="1"/>
  <c r="J7" i="11"/>
  <c r="V7" i="11"/>
  <c r="T7" i="11"/>
  <c r="H14" i="1" l="1"/>
  <c r="J14" i="1"/>
  <c r="L14" i="1"/>
  <c r="H13" i="1"/>
  <c r="J13" i="1"/>
  <c r="L13" i="1"/>
  <c r="H8" i="11"/>
  <c r="H7" i="11"/>
  <c r="R7" i="11"/>
  <c r="V5" i="11" l="1"/>
  <c r="T5" i="11"/>
  <c r="R5" i="11"/>
  <c r="V10" i="10"/>
  <c r="T10" i="10"/>
  <c r="R10" i="10"/>
  <c r="V9" i="10"/>
  <c r="T9" i="10"/>
  <c r="R9" i="10"/>
  <c r="V8" i="10"/>
  <c r="T8" i="10"/>
  <c r="R8" i="10"/>
  <c r="V7" i="10"/>
  <c r="T7" i="10"/>
  <c r="R7" i="10"/>
  <c r="V6" i="10"/>
  <c r="T6" i="10"/>
  <c r="R6" i="10"/>
  <c r="V5" i="10"/>
  <c r="T5" i="10"/>
  <c r="R5" i="10"/>
  <c r="V4" i="10"/>
  <c r="T4" i="10"/>
  <c r="R4" i="10"/>
  <c r="V15" i="17"/>
  <c r="T15" i="17"/>
  <c r="R15" i="17"/>
  <c r="V12" i="17"/>
  <c r="T12" i="17"/>
  <c r="R12" i="17"/>
  <c r="V11" i="17"/>
  <c r="T11" i="17"/>
  <c r="R11" i="17"/>
  <c r="V9" i="17"/>
  <c r="T9" i="17"/>
  <c r="R9" i="17"/>
  <c r="V7" i="17"/>
  <c r="T7" i="17"/>
  <c r="R7" i="17"/>
  <c r="V5" i="17"/>
  <c r="T5" i="17"/>
  <c r="R5" i="17"/>
  <c r="V4" i="17"/>
  <c r="T4" i="17"/>
  <c r="R4" i="17"/>
  <c r="V9" i="9"/>
  <c r="T9" i="9"/>
  <c r="R9" i="9"/>
  <c r="V8" i="9"/>
  <c r="T8" i="9"/>
  <c r="R8" i="9"/>
  <c r="V7" i="9"/>
  <c r="T7" i="9"/>
  <c r="R7" i="9"/>
  <c r="V6" i="9"/>
  <c r="T6" i="9"/>
  <c r="R6" i="9"/>
  <c r="V5" i="9"/>
  <c r="T5" i="9"/>
  <c r="R5" i="9"/>
  <c r="V4" i="9"/>
  <c r="T4" i="9"/>
  <c r="R4" i="9"/>
  <c r="V12" i="1"/>
  <c r="T12" i="1"/>
  <c r="R12" i="1"/>
  <c r="V11" i="1"/>
  <c r="T11" i="1"/>
  <c r="R11" i="1"/>
  <c r="V10" i="1"/>
  <c r="T10" i="1"/>
  <c r="R10" i="1"/>
  <c r="V9" i="1"/>
  <c r="T9" i="1"/>
  <c r="R9" i="1"/>
  <c r="V8" i="1"/>
  <c r="T8" i="1"/>
  <c r="R8" i="1"/>
  <c r="V7" i="1"/>
  <c r="T7" i="1"/>
  <c r="R7" i="1"/>
  <c r="V6" i="1"/>
  <c r="T6" i="1"/>
  <c r="R6" i="1"/>
  <c r="V5" i="1"/>
  <c r="T5" i="1"/>
  <c r="R5" i="1"/>
  <c r="V4" i="1"/>
  <c r="T4" i="1"/>
  <c r="R4" i="1"/>
  <c r="V11" i="11"/>
  <c r="T11" i="11"/>
  <c r="R11" i="11"/>
  <c r="V10" i="11"/>
  <c r="T10" i="11"/>
  <c r="R10" i="11"/>
  <c r="V9" i="11"/>
  <c r="T9" i="11"/>
  <c r="R9" i="11"/>
  <c r="V6" i="11"/>
  <c r="T6" i="11"/>
  <c r="R6" i="11"/>
  <c r="V4" i="11"/>
  <c r="T4" i="11"/>
  <c r="R4" i="11"/>
  <c r="V13" i="2"/>
  <c r="T13" i="2"/>
  <c r="R13" i="2"/>
  <c r="V12" i="2"/>
  <c r="T12" i="2"/>
  <c r="R12" i="2"/>
  <c r="V11" i="2"/>
  <c r="T11" i="2"/>
  <c r="R11" i="2"/>
  <c r="V10" i="2"/>
  <c r="T10" i="2"/>
  <c r="R10" i="2"/>
  <c r="V9" i="2"/>
  <c r="T9" i="2"/>
  <c r="R9" i="2"/>
  <c r="V8" i="2"/>
  <c r="T8" i="2"/>
  <c r="R8" i="2"/>
  <c r="V7" i="2"/>
  <c r="T7" i="2"/>
  <c r="R7" i="2"/>
  <c r="V6" i="2"/>
  <c r="T6" i="2"/>
  <c r="R6" i="2"/>
  <c r="V5" i="2"/>
  <c r="T5" i="2"/>
  <c r="R5" i="2"/>
  <c r="V4" i="2"/>
  <c r="T4" i="2"/>
  <c r="R4" i="2"/>
  <c r="D114" i="15" l="1"/>
  <c r="D113" i="15"/>
  <c r="D115" i="15"/>
  <c r="D112" i="15"/>
  <c r="E25" i="15"/>
  <c r="E24" i="15"/>
  <c r="E26" i="15"/>
  <c r="E23" i="15"/>
  <c r="D60" i="15"/>
  <c r="D59" i="15"/>
  <c r="D61" i="15"/>
  <c r="D58" i="15"/>
  <c r="D42" i="15"/>
  <c r="D43" i="15"/>
  <c r="D40" i="15"/>
  <c r="D41" i="15"/>
  <c r="E61" i="15"/>
  <c r="E58" i="15"/>
  <c r="E59" i="15"/>
  <c r="E60" i="15"/>
  <c r="D96" i="15"/>
  <c r="D95" i="15"/>
  <c r="D97" i="15"/>
  <c r="D94" i="15"/>
  <c r="C113" i="15"/>
  <c r="C114" i="15"/>
  <c r="C115" i="15"/>
  <c r="C112" i="15"/>
  <c r="C77" i="15"/>
  <c r="C76" i="15"/>
  <c r="C78" i="15"/>
  <c r="C79" i="15"/>
  <c r="E97" i="15"/>
  <c r="E94" i="15"/>
  <c r="E96" i="15"/>
  <c r="E95" i="15"/>
  <c r="C59" i="15"/>
  <c r="C60" i="15"/>
  <c r="C58" i="15"/>
  <c r="C61" i="15"/>
  <c r="D78" i="15"/>
  <c r="D79" i="15"/>
  <c r="D77" i="15"/>
  <c r="D76" i="15"/>
  <c r="E115" i="15"/>
  <c r="E112" i="15"/>
  <c r="E114" i="15"/>
  <c r="E113" i="15"/>
  <c r="C25" i="15"/>
  <c r="C24" i="15"/>
  <c r="C23" i="15"/>
  <c r="C26" i="15"/>
  <c r="E43" i="15"/>
  <c r="E42" i="15"/>
  <c r="E40" i="15"/>
  <c r="E41" i="15"/>
  <c r="D25" i="15"/>
  <c r="D26" i="15"/>
  <c r="D24" i="15"/>
  <c r="D23" i="15"/>
  <c r="C41" i="15"/>
  <c r="C42" i="15"/>
  <c r="C43" i="15"/>
  <c r="C40" i="15"/>
  <c r="E79" i="15"/>
  <c r="E76" i="15"/>
  <c r="E77" i="15"/>
  <c r="E78" i="15"/>
  <c r="C95" i="15"/>
  <c r="C94" i="15"/>
  <c r="C96" i="15"/>
  <c r="C97" i="15"/>
  <c r="H5" i="17"/>
  <c r="H6" i="17"/>
  <c r="H7" i="17"/>
  <c r="H8" i="17"/>
  <c r="H9" i="17"/>
  <c r="H10" i="17"/>
  <c r="H11" i="17"/>
  <c r="H12" i="17"/>
  <c r="H13" i="17"/>
  <c r="H14" i="17"/>
  <c r="H15" i="17"/>
  <c r="H4" i="17"/>
  <c r="H5" i="9"/>
  <c r="H6" i="9"/>
  <c r="H7" i="9"/>
  <c r="H8" i="9"/>
  <c r="H9" i="9"/>
  <c r="H4" i="9"/>
  <c r="H5" i="1"/>
  <c r="H6" i="1"/>
  <c r="H7" i="1"/>
  <c r="H8" i="1"/>
  <c r="H9" i="1"/>
  <c r="H10" i="1"/>
  <c r="H11" i="1"/>
  <c r="H12" i="1"/>
  <c r="H4" i="1"/>
  <c r="H5" i="11"/>
  <c r="H6" i="11"/>
  <c r="H9" i="11"/>
  <c r="H10" i="11"/>
  <c r="H11" i="11"/>
  <c r="H4" i="11"/>
  <c r="J14" i="17"/>
  <c r="L14" i="17"/>
  <c r="J15" i="17"/>
  <c r="L15" i="17"/>
  <c r="J13" i="17"/>
  <c r="L13" i="17"/>
  <c r="J10" i="17"/>
  <c r="L10" i="17"/>
  <c r="J8" i="17"/>
  <c r="L8" i="17"/>
  <c r="J6" i="17"/>
  <c r="L6" i="17"/>
  <c r="D98" i="15" l="1"/>
  <c r="C98" i="15"/>
  <c r="E98" i="15"/>
  <c r="J12" i="17"/>
  <c r="L12" i="17"/>
  <c r="L11" i="17"/>
  <c r="J11" i="17"/>
  <c r="L9" i="17"/>
  <c r="J9" i="17"/>
  <c r="L7" i="17"/>
  <c r="J7" i="17"/>
  <c r="L5" i="17"/>
  <c r="J5" i="17"/>
  <c r="L4" i="17"/>
  <c r="J4" i="17"/>
  <c r="L5" i="9" l="1"/>
  <c r="L6" i="9"/>
  <c r="L7" i="9"/>
  <c r="L8" i="9"/>
  <c r="L9" i="9"/>
  <c r="J5" i="9"/>
  <c r="J6" i="9"/>
  <c r="J7" i="9"/>
  <c r="J8" i="9"/>
  <c r="J9" i="9"/>
  <c r="L4" i="9"/>
  <c r="J4" i="9"/>
  <c r="L5" i="1"/>
  <c r="L6" i="1"/>
  <c r="L7" i="1"/>
  <c r="L8" i="1"/>
  <c r="L9" i="1"/>
  <c r="L10" i="1"/>
  <c r="L11" i="1"/>
  <c r="L12" i="1"/>
  <c r="J5" i="1"/>
  <c r="J6" i="1"/>
  <c r="J7" i="1"/>
  <c r="J8" i="1"/>
  <c r="J9" i="1"/>
  <c r="J10" i="1"/>
  <c r="J11" i="1"/>
  <c r="J12" i="1"/>
  <c r="L4" i="1"/>
  <c r="J4" i="1"/>
  <c r="L5" i="11"/>
  <c r="L6" i="11"/>
  <c r="L9" i="11"/>
  <c r="L10" i="11"/>
  <c r="L11" i="11"/>
  <c r="J5" i="11"/>
  <c r="J6" i="11"/>
  <c r="J9" i="11"/>
  <c r="J10" i="11"/>
  <c r="J11" i="11"/>
  <c r="L4" i="11"/>
  <c r="J4" i="11"/>
  <c r="D6" i="15" l="1"/>
  <c r="D5" i="15"/>
  <c r="D7" i="15"/>
  <c r="D8" i="15"/>
  <c r="C6" i="15"/>
  <c r="E6" i="15"/>
  <c r="C5" i="15"/>
  <c r="E5" i="15"/>
  <c r="C7" i="15"/>
  <c r="E7" i="15"/>
  <c r="C8" i="15"/>
  <c r="E8" i="15"/>
  <c r="C27" i="15"/>
  <c r="E80" i="15"/>
  <c r="C44" i="15"/>
  <c r="D27" i="15"/>
  <c r="C62" i="15"/>
  <c r="D62" i="15"/>
  <c r="D44" i="15"/>
  <c r="C80" i="15"/>
  <c r="E44" i="15"/>
  <c r="C116" i="15"/>
  <c r="D116" i="15"/>
  <c r="E62" i="15"/>
  <c r="E27" i="15"/>
  <c r="D80" i="15"/>
  <c r="E116" i="15"/>
  <c r="D9" i="15" l="1"/>
  <c r="G27" i="15"/>
  <c r="E9" i="15"/>
  <c r="C9" i="15"/>
  <c r="H27" i="15"/>
  <c r="F27" i="15"/>
  <c r="G44" i="15"/>
  <c r="F44" i="15"/>
  <c r="H44" i="15"/>
  <c r="G62" i="15"/>
  <c r="H62" i="15"/>
  <c r="F62" i="15"/>
  <c r="F80" i="15"/>
  <c r="G80" i="15"/>
  <c r="H80" i="15"/>
  <c r="G116" i="15"/>
  <c r="H116" i="15"/>
  <c r="F116" i="15"/>
  <c r="F61" i="15"/>
  <c r="F42" i="15"/>
  <c r="F43" i="15"/>
  <c r="F60" i="15"/>
  <c r="F59" i="15"/>
  <c r="H98" i="15"/>
  <c r="H95" i="15"/>
  <c r="H96" i="15"/>
  <c r="H94" i="15"/>
  <c r="H97" i="15"/>
  <c r="F98" i="15"/>
  <c r="F96" i="15"/>
  <c r="F94" i="15"/>
  <c r="F97" i="15"/>
  <c r="F95" i="15"/>
  <c r="G98" i="15"/>
  <c r="G96" i="15"/>
  <c r="G97" i="15"/>
  <c r="G94" i="15"/>
  <c r="G95" i="15"/>
  <c r="G60" i="15"/>
  <c r="H79" i="15"/>
  <c r="F24" i="15"/>
  <c r="H26" i="15"/>
  <c r="G25" i="15"/>
  <c r="G41" i="15"/>
  <c r="G26" i="15"/>
  <c r="G114" i="15"/>
  <c r="G115" i="15"/>
  <c r="G43" i="15"/>
  <c r="H78" i="15"/>
  <c r="H61" i="15"/>
  <c r="H41" i="15"/>
  <c r="H42" i="15"/>
  <c r="G42" i="15"/>
  <c r="F41" i="15"/>
  <c r="H43" i="15"/>
  <c r="H25" i="15"/>
  <c r="F25" i="15"/>
  <c r="H113" i="15"/>
  <c r="H59" i="15"/>
  <c r="F114" i="15"/>
  <c r="G77" i="15"/>
  <c r="F78" i="15"/>
  <c r="G78" i="15"/>
  <c r="H60" i="15"/>
  <c r="F113" i="15"/>
  <c r="F77" i="15"/>
  <c r="G59" i="15"/>
  <c r="H77" i="15"/>
  <c r="F79" i="15"/>
  <c r="G61" i="15"/>
  <c r="H114" i="15"/>
  <c r="G113" i="15"/>
  <c r="G79" i="15"/>
  <c r="F115" i="15"/>
  <c r="H115" i="15"/>
  <c r="G76" i="15"/>
  <c r="H24" i="15"/>
  <c r="H23" i="15"/>
  <c r="F40" i="15"/>
  <c r="H76" i="15"/>
  <c r="F26" i="15"/>
  <c r="F23" i="15"/>
  <c r="H112" i="15"/>
  <c r="H58" i="15"/>
  <c r="G112" i="15"/>
  <c r="F112" i="15"/>
  <c r="H40" i="15"/>
  <c r="F76" i="15"/>
  <c r="G40" i="15"/>
  <c r="G58" i="15"/>
  <c r="F58" i="15"/>
  <c r="G24" i="15"/>
  <c r="G23" i="15"/>
  <c r="H9" i="15" l="1"/>
  <c r="G9" i="15"/>
  <c r="G118" i="15"/>
  <c r="G64" i="15"/>
  <c r="F46" i="15"/>
  <c r="G46" i="15"/>
  <c r="F64" i="15"/>
  <c r="G100" i="15"/>
  <c r="F100" i="15"/>
  <c r="H100" i="15"/>
  <c r="H64" i="15"/>
  <c r="H82" i="15"/>
  <c r="H29" i="15"/>
  <c r="G29" i="15"/>
  <c r="F29" i="15"/>
  <c r="H46" i="15"/>
  <c r="F118" i="15"/>
  <c r="G82" i="15"/>
  <c r="F82" i="15"/>
  <c r="H118" i="15"/>
  <c r="H7" i="15"/>
  <c r="G6" i="15"/>
  <c r="G7" i="15"/>
  <c r="H5" i="15"/>
  <c r="H8" i="15"/>
  <c r="H6" i="15"/>
  <c r="G8" i="15"/>
  <c r="G5" i="15"/>
  <c r="G11" i="15" l="1"/>
  <c r="H11" i="15"/>
  <c r="F9" i="15"/>
  <c r="F8" i="15"/>
  <c r="F6" i="15"/>
  <c r="F5" i="15"/>
  <c r="F7" i="15"/>
  <c r="F11" i="15" l="1"/>
</calcChain>
</file>

<file path=xl/sharedStrings.xml><?xml version="1.0" encoding="utf-8"?>
<sst xmlns="http://schemas.openxmlformats.org/spreadsheetml/2006/main" count="1209" uniqueCount="358">
  <si>
    <t>E</t>
  </si>
  <si>
    <t>C</t>
  </si>
  <si>
    <t>A</t>
  </si>
  <si>
    <t>B</t>
  </si>
  <si>
    <t>D</t>
  </si>
  <si>
    <t>Extreme</t>
  </si>
  <si>
    <t>High</t>
  </si>
  <si>
    <t>Medium</t>
  </si>
  <si>
    <t>Low</t>
  </si>
  <si>
    <t>Controls</t>
  </si>
  <si>
    <t>Consequences</t>
  </si>
  <si>
    <t>Likelihood</t>
  </si>
  <si>
    <t>Priority</t>
  </si>
  <si>
    <t>Interpretation</t>
  </si>
  <si>
    <t>Immediate action required and formal risk management plans will be prepared</t>
  </si>
  <si>
    <t>Senior management attention needed and formal risk management plans will be prepared</t>
  </si>
  <si>
    <t>Management responsibility must be specified and risk management tasks integrated with general plans</t>
  </si>
  <si>
    <t>Manage by routine procedures with no additional tasks or changes to routine procedures</t>
  </si>
  <si>
    <t>Rating</t>
  </si>
  <si>
    <t>Recurrent risks</t>
  </si>
  <si>
    <t>Single events</t>
  </si>
  <si>
    <t xml:space="preserve">Almost certain </t>
  </si>
  <si>
    <t>Could occur several times per year</t>
  </si>
  <si>
    <t xml:space="preserve">Likely </t>
  </si>
  <si>
    <t>May arise about once per year</t>
  </si>
  <si>
    <t xml:space="preserve">Possible </t>
  </si>
  <si>
    <t>May arise once in ten years</t>
  </si>
  <si>
    <t xml:space="preserve">Unlikely </t>
  </si>
  <si>
    <t>May arise once in ten to twenty-five years</t>
  </si>
  <si>
    <t>Unlikely but not negligible – probability low but noticeably greater than zero</t>
  </si>
  <si>
    <t xml:space="preserve">Rare </t>
  </si>
  <si>
    <t>Unlikely during the next twenty-five years</t>
  </si>
  <si>
    <t>Negligible – probability very small, close to zero</t>
  </si>
  <si>
    <t>LEGEND: LIKELIHOOD RATINGS</t>
  </si>
  <si>
    <t>LEGEND: PRIORITY INTERPRETATION</t>
  </si>
  <si>
    <t xml:space="preserve"> </t>
  </si>
  <si>
    <t>Risk ID</t>
  </si>
  <si>
    <t>Category</t>
  </si>
  <si>
    <t>Risk</t>
  </si>
  <si>
    <t>Causes/Stressors</t>
  </si>
  <si>
    <t>Likelihood
(Current)</t>
  </si>
  <si>
    <t>Priority
(Current)</t>
  </si>
  <si>
    <t>Priority
(2030)</t>
  </si>
  <si>
    <t>Priority
(2070)</t>
  </si>
  <si>
    <t>Notes</t>
  </si>
  <si>
    <t>LEGEND: CONSEQUENCES RATINGS</t>
  </si>
  <si>
    <t>Catastrophic</t>
  </si>
  <si>
    <t>Major</t>
  </si>
  <si>
    <t>Moderate</t>
  </si>
  <si>
    <t>Minor</t>
  </si>
  <si>
    <t>Insignificant</t>
  </si>
  <si>
    <t>Less likely than not but still appreciable – less than 50% chance but still quite high</t>
  </si>
  <si>
    <t>As likely as not – at least 50/50 chance or greater</t>
  </si>
  <si>
    <t>More likely than not – probability high (e.g. greater than 90%)</t>
  </si>
  <si>
    <t>Stormwater</t>
  </si>
  <si>
    <t>Other</t>
  </si>
  <si>
    <t>Likelihood
(2030)</t>
  </si>
  <si>
    <t>Likelihood
(2070)</t>
  </si>
  <si>
    <t>Economic Development</t>
  </si>
  <si>
    <t>Almost certain</t>
  </si>
  <si>
    <t>Likely</t>
  </si>
  <si>
    <t>Possible</t>
  </si>
  <si>
    <t>Unlikely</t>
  </si>
  <si>
    <t>Rare</t>
  </si>
  <si>
    <t>Increased frequency and severity of intense rainfall events</t>
  </si>
  <si>
    <t>Reduced average rainfall
Increased rainfall variability
Increase frequency of droughts</t>
  </si>
  <si>
    <t>Waste Water</t>
  </si>
  <si>
    <t>Surface Water</t>
  </si>
  <si>
    <t>Ground Water</t>
  </si>
  <si>
    <t>Alternative Supply</t>
  </si>
  <si>
    <t>Disruption to services</t>
  </si>
  <si>
    <t>Environment</t>
  </si>
  <si>
    <t>Flooding of low lying water pump stations disrupts supply</t>
  </si>
  <si>
    <t>Land Use Planning</t>
  </si>
  <si>
    <t>Regional economic decline
Reduced employment
Reduced rate base</t>
  </si>
  <si>
    <t>Increased frequency and severity of extreme events</t>
  </si>
  <si>
    <t>Disruption to services
Increased maintenance costs</t>
  </si>
  <si>
    <t>State, national and international greenhouse gas mitigation</t>
  </si>
  <si>
    <t>Disruption to services
Increased maintenance and/or capital costs</t>
  </si>
  <si>
    <t>Disruption to services
pollution of waterways or groundwater</t>
  </si>
  <si>
    <t>Increased maintenance costs
Increased capital costs
disruption of service</t>
  </si>
  <si>
    <t>Key Locations</t>
  </si>
  <si>
    <t>Disruption to services
Pollution of waterways or groundwater infiltration</t>
  </si>
  <si>
    <t>Increase in invasive weed species</t>
  </si>
  <si>
    <t>Stormwater systems overwhelmed or damaged</t>
  </si>
  <si>
    <t>Storage</t>
  </si>
  <si>
    <t xml:space="preserve">Water Treatment </t>
  </si>
  <si>
    <t>Rural residential, catchments with high proportion of dams (Happy Valley Creek)</t>
  </si>
  <si>
    <t>Water Resource Plans (BEs), regulation</t>
  </si>
  <si>
    <t>Persistently raised temperatures
Reduced steamflows
More frequent and severe droughts, intense rainfall events, flooding</t>
  </si>
  <si>
    <t>Reduced recharge
Increased frequency and severity of droughts
Increased rainfall variability</t>
  </si>
  <si>
    <t>Regulation and engineering responses</t>
  </si>
  <si>
    <t>Regulation, precautionary approach built into legislation, on-going research and investigation, monitoring</t>
  </si>
  <si>
    <t>Where there are groundwater users, where existing monitoring has been sparse.</t>
  </si>
  <si>
    <t xml:space="preserve">Uncertainty of data relating to sustainable yield under climate change scenarios </t>
  </si>
  <si>
    <t xml:space="preserve">Regulators limit extraction of groundwater </t>
  </si>
  <si>
    <t>Issue for councils, especially for rainwater tanks</t>
  </si>
  <si>
    <t>Councils providing bore use, restrictions on town water as an alternative source, demand management</t>
  </si>
  <si>
    <t>Non-serviced areas, rural residential</t>
  </si>
  <si>
    <t>Reduced water availability,
government policy and increased public pressure to connect unserviced towns</t>
  </si>
  <si>
    <t xml:space="preserve">Water authorities have to connect unserviced towns to the water supply system </t>
  </si>
  <si>
    <t>Unserviced towns, regions/districts</t>
  </si>
  <si>
    <t>May improve reliability and land prices in small towns</t>
  </si>
  <si>
    <t>Conflicting policy directions between water requirements for firefighting, others.  Consequences are about security of supply, service delivery, cost, reputation</t>
  </si>
  <si>
    <t>Flood management and land use planning frameworks fail to take account of increased rainfall intensity under climate change scenarios</t>
  </si>
  <si>
    <t>Rainfall variability, high rainfall intensity events, development pressures in floodplain areas and high rainfall areas</t>
  </si>
  <si>
    <t>Some flood modelling, but the extent may be lacking.  Rely on the State due to lack of resources.  Major impact relates to litigation...</t>
  </si>
  <si>
    <t>Increase frequency and intensity of droughts
Increased frequency and intensity of heatwaves 
Population growth
Tourism growth 
Increased rainfall variability</t>
  </si>
  <si>
    <t>Shallow groundwater areas (unconfined aquifers), rural users</t>
  </si>
  <si>
    <t>Catchment health</t>
  </si>
  <si>
    <t>Recreation</t>
  </si>
  <si>
    <t>Reduced water availability</t>
  </si>
  <si>
    <t>Decline in viability of regional agricultural sector</t>
  </si>
  <si>
    <t>Reduced water availability
Increased water costs</t>
  </si>
  <si>
    <t xml:space="preserve">Reduced water availability
Changes to entitlements (e.g. Murray Darling Basin Plan)
Increased water costs
</t>
  </si>
  <si>
    <t>Decline in viability of regional tourism sector</t>
  </si>
  <si>
    <t>Decline in viability of regional industrial sector</t>
  </si>
  <si>
    <t>Regional economic stagnation</t>
  </si>
  <si>
    <t>Increase water prices linked to reduced water availability</t>
  </si>
  <si>
    <t>Increased rainfall variability
Reduced water availability</t>
  </si>
  <si>
    <t>Degradation of playing fields and golf courses</t>
  </si>
  <si>
    <t>Increased frequency and severity of droughts
Increased rainfall variability
Reduced water availability</t>
  </si>
  <si>
    <t>Persistently raised temperatures
Reduced steamflows
More frequent and severe droughts, intense rainfall events, flooding
Increased frequency and severity of bushfires</t>
  </si>
  <si>
    <t>Persistently raised temperatures
Reduced steamflows
More frequent and severe droughts,
Increased frequency and severity of bushfires</t>
  </si>
  <si>
    <r>
      <t xml:space="preserve">Increased incidence of poor water quality in </t>
    </r>
    <r>
      <rPr>
        <b/>
        <u/>
        <sz val="8"/>
        <rFont val="Arial"/>
        <family val="2"/>
      </rPr>
      <t>un</t>
    </r>
    <r>
      <rPr>
        <b/>
        <sz val="8"/>
        <rFont val="Arial"/>
        <family val="2"/>
      </rPr>
      <t>serviced areas</t>
    </r>
  </si>
  <si>
    <t xml:space="preserve">Reduced average rainfall
Increased rainfall variability
Increased surface or groundwater extractions
Reduced reliability of surface water
Reduced groundwater recharge </t>
  </si>
  <si>
    <t>Increased pressure on aquatic or amphibious species and communities
Decreased breeding opportunites for birds</t>
  </si>
  <si>
    <t>Reduced catchment health
Loss of communities or biodiversity</t>
  </si>
  <si>
    <t xml:space="preserve">Introduction of CPRS or other carbon pricing instrument </t>
  </si>
  <si>
    <t>Reduced average rainfall
Increased rainfall variability
Persistently raised temperatures
Changed evapotranspiration</t>
  </si>
  <si>
    <t xml:space="preserve">Regulators require more environmental flows </t>
  </si>
  <si>
    <t>Unserviced areas</t>
  </si>
  <si>
    <t>Serviced areas</t>
  </si>
  <si>
    <t>Increase frequency and intensity of droughts
Increased frequency and intensity of heatwaves 
Population growth
Tourism growth 
Increased rainfall variability, increased peak demand</t>
  </si>
  <si>
    <t>Planning controls, local and regional planning to incorporate reduced availability into fire response (Municipal fire preventation planning)</t>
  </si>
  <si>
    <t>CMA: assets decline, local council: health and safety, potential financial impact of asset loss, legal and financial and reputational</t>
  </si>
  <si>
    <t xml:space="preserve">Rural base areas with a high proportion of farming </t>
  </si>
  <si>
    <t>Look at Towong.</t>
  </si>
  <si>
    <t>Land use planning</t>
  </si>
  <si>
    <t>Double-check against the basin plan and La Trobe uni</t>
  </si>
  <si>
    <t>Tourism strategies focus on diversification, products, event-based tourism, ski resorts have strategies</t>
  </si>
  <si>
    <t>Supply availability limits to urban areas and towns constrains future development and growth</t>
  </si>
  <si>
    <t>Economic development strategy, land use planning, water supply demand strategies,</t>
  </si>
  <si>
    <t>Towns without high security water supply</t>
  </si>
  <si>
    <t>Water reuse and recycling, water use planning, playing field species</t>
  </si>
  <si>
    <t>Pricing controls through the ESC, and controls in water authorities, hardship provisions</t>
  </si>
  <si>
    <t>Unserviced areas only</t>
  </si>
  <si>
    <t>Licence conditions (height controls)</t>
  </si>
  <si>
    <t>Communication, notifications through media, restrictions, self-regulation, reduced supply</t>
  </si>
  <si>
    <t>Contingency plans for every site, mobile generators, restrictions, notifications, remote monitoring of all sites</t>
  </si>
  <si>
    <t xml:space="preserve">Maintenance programs, design and siting, construction techniques, monitoring programs, </t>
  </si>
  <si>
    <t>Unable to maintain unsealed roads</t>
  </si>
  <si>
    <t>Alternate water sources, flexibility in maintenance programs to avoid water use in high use times, accept reduced level of service, chemicals</t>
  </si>
  <si>
    <t>Increased frequency and severity of intense rainfall events.  Flooding</t>
  </si>
  <si>
    <t>Inundation of low lying waste water pump stations and other wastewater infrastructure</t>
  </si>
  <si>
    <t>Maintenance programs, (relining works), remote monitoring</t>
  </si>
  <si>
    <t>Environmental damage the key driver</t>
  </si>
  <si>
    <t>In-stream more of a consequence to CMAs than some Councils, not a planning priority</t>
  </si>
  <si>
    <t>Revegetation, land use planning, riparian management, environmental flows</t>
  </si>
  <si>
    <t>All</t>
  </si>
  <si>
    <t>Increased pressure on aquatic or amphibious species and communities
Decreased breeding opportunites for birds, impacts on wetlands, groundwater dependent ecosystems</t>
  </si>
  <si>
    <t>Connectivity, biodiversity planning at CMA and State level, roadside management at council level</t>
  </si>
  <si>
    <t>The construction industry, being reliant on water for particular activities, is particularly vulnerable to water shortages.</t>
  </si>
  <si>
    <t xml:space="preserve">Reduced average rainfall
Increased rainfall variability
Increased surface or groundwater extractions.
Reduced reliability of surface water
Reduced groundwater recharge </t>
  </si>
  <si>
    <t>Increased frequency of poor water quality</t>
  </si>
  <si>
    <t xml:space="preserve">Reduction in shallow groundwater recharge </t>
  </si>
  <si>
    <t>Current</t>
  </si>
  <si>
    <t>Infrastructure</t>
  </si>
  <si>
    <t>Total</t>
  </si>
  <si>
    <t>Power outages cut supply to waste water facilities</t>
  </si>
  <si>
    <t>Wastewater treatment system overloaded</t>
  </si>
  <si>
    <t>Increased frequency and severity of intense rainfall events
Increased rainfall variability</t>
  </si>
  <si>
    <t xml:space="preserve">Increase of water through the system damages existing supply infrastructure </t>
  </si>
  <si>
    <t>Step change in peak demand  Increase in extreme temperatures and heatwaves
Increased frequency and severity of droughts
Population growth
Growth in tourism , due to extended heatwave</t>
  </si>
  <si>
    <t>Power outages cut water supply (e.g. pump stations, treatment plants)</t>
  </si>
  <si>
    <t>Increased damage to pipelines and other water supply infrastructure</t>
  </si>
  <si>
    <t>P_Current</t>
  </si>
  <si>
    <t>Policy and Planning</t>
  </si>
  <si>
    <t>P_2030</t>
  </si>
  <si>
    <t>P_2070</t>
  </si>
  <si>
    <t>High &amp; extreme</t>
  </si>
  <si>
    <t>Index table</t>
  </si>
  <si>
    <r>
      <t xml:space="preserve">Reduced average rainfall
Increased rainfall variability
Increased evaporation and evapotranspiration
</t>
    </r>
    <r>
      <rPr>
        <b/>
        <sz val="8"/>
        <rFont val="Arial"/>
        <family val="2"/>
      </rPr>
      <t>Reduced and/or more variable streamflows</t>
    </r>
  </si>
  <si>
    <r>
      <t xml:space="preserve">Reduced average rainfall
Increased rainfall variability
Increased evaporation
</t>
    </r>
    <r>
      <rPr>
        <b/>
        <sz val="8"/>
        <rFont val="Arial"/>
        <family val="2"/>
      </rPr>
      <t xml:space="preserve">Reduced or more variable inflows </t>
    </r>
  </si>
  <si>
    <r>
      <t xml:space="preserve">Reduced reliability of </t>
    </r>
    <r>
      <rPr>
        <b/>
        <u/>
        <sz val="8"/>
        <rFont val="Arial"/>
        <family val="2"/>
      </rPr>
      <t>unregulated</t>
    </r>
    <r>
      <rPr>
        <b/>
        <sz val="8"/>
        <rFont val="Arial"/>
        <family val="2"/>
      </rPr>
      <t xml:space="preserve"> surface water supplies </t>
    </r>
  </si>
  <si>
    <r>
      <t xml:space="preserve">Reduced reliability of </t>
    </r>
    <r>
      <rPr>
        <b/>
        <u/>
        <sz val="8"/>
        <rFont val="Arial"/>
        <family val="2"/>
      </rPr>
      <t>regulated</t>
    </r>
    <r>
      <rPr>
        <b/>
        <sz val="8"/>
        <rFont val="Arial"/>
        <family val="2"/>
      </rPr>
      <t xml:space="preserve"> surface water supplies </t>
    </r>
  </si>
  <si>
    <t>Reduction of net pool of resources for consumption
Unable to meet service obligation
Water restrictions</t>
  </si>
  <si>
    <t>Water supplies</t>
  </si>
  <si>
    <r>
      <t xml:space="preserve">Increased frequency and severity of droughts
Increased rainfall variability
</t>
    </r>
    <r>
      <rPr>
        <b/>
        <sz val="8"/>
        <rFont val="Arial"/>
        <family val="2"/>
      </rPr>
      <t>Reduced recharge</t>
    </r>
    <r>
      <rPr>
        <sz val="8"/>
        <rFont val="Arial"/>
        <family val="2"/>
      </rPr>
      <t xml:space="preserve">
</t>
    </r>
    <r>
      <rPr>
        <b/>
        <sz val="8"/>
        <rFont val="Arial"/>
        <family val="2"/>
      </rPr>
      <t>Falling water table</t>
    </r>
  </si>
  <si>
    <t>Reduced runoff and inflows
Imbalance of consumptive/environmental flows, 
Public pressure</t>
  </si>
  <si>
    <t>Interceptions (e.g. farm dams, forestry) reduce runoff and yield of surface water supplies</t>
  </si>
  <si>
    <t>Issue for rural water, less of a concern for urban areas.
Planning for unserviced areas at present does not account for climate change.</t>
  </si>
  <si>
    <t>Issue for rural water, less of a concern for urban areas.
Planning for unserviced areas does not plan for climate change.  Current consequence is related to unserviced areas.</t>
  </si>
  <si>
    <t>Regulation (with the exception of S&amp;D) 
Land use planning</t>
  </si>
  <si>
    <t>(Poor) planning decisions
Reduced average rainfall
Increased rainfall variability
Increase frequency of droughts</t>
  </si>
  <si>
    <t>Decline in viability of regional forestry sector (key LGAs)</t>
  </si>
  <si>
    <t>Decline in viability of regional forestry sector (other areas)</t>
  </si>
  <si>
    <t>Increased peak demand due to changing water use patterns (unserviced areas)</t>
  </si>
  <si>
    <t>Increased peak demand due to changing water use patterns (serviced areas)</t>
  </si>
  <si>
    <t>Increased cost of water and waste water services (e.g. pumping costs) 
Increased operating costs</t>
  </si>
  <si>
    <t>Flood damage costs to properties, Councils, water authorities 
Increases in insurance premiums 
Loss of life</t>
  </si>
  <si>
    <t>Reduced system reliability</t>
  </si>
  <si>
    <t>Government Policy (fed/state)</t>
  </si>
  <si>
    <t>Demand Management</t>
  </si>
  <si>
    <t>Aquatic Ecosystems</t>
  </si>
  <si>
    <t>Reduced capacity of groundwater affects accessability</t>
  </si>
  <si>
    <t>Supply demand imbalance
Failure to meet service delivery obligation 
Disruption to service
Water restrictions required
Emergency supply required
Untimely investment decisions (too early, too late)</t>
  </si>
  <si>
    <t>Emergencies supplies frequired for rural areas and rural residential (no towns on groundwater)</t>
  </si>
  <si>
    <t>Increased incidence of poor water quality (eg algal blooms) impacts on water supply</t>
  </si>
  <si>
    <t>Increased incidence of poor groundwater quality  impacts on water supply</t>
  </si>
  <si>
    <t>Significant price increases for all water users
Community complaints
Sub-optimal investment decisions</t>
  </si>
  <si>
    <t>Often external funding is provided by Commonwealth or State Governments to provide connections</t>
  </si>
  <si>
    <t>Nil</t>
  </si>
  <si>
    <t>ESC currently prevents the passing of these types of costs onto customers.  Lobbying may be required to change economic regulations covering pass on of costs.
Opportunity - increased cost of energy allows money to be made from renewals.</t>
  </si>
  <si>
    <t>Increased pressure on water supply 
Supply demand imbalances
Water restrictions
Increased cost to customers</t>
  </si>
  <si>
    <t>Water Supply Infrastructure</t>
  </si>
  <si>
    <t>Ground movement associated with increased rainfall variability and increased frequency and severity of droughts
Increase in frequency and severity of bushfires</t>
  </si>
  <si>
    <t>Increased rainfall variability and increased frequency and severity of droughts causes ground movement,</t>
  </si>
  <si>
    <t>Dam safety</t>
  </si>
  <si>
    <t>Increased damage to dam infrastructure</t>
  </si>
  <si>
    <t>Decreased average rainfall, increased frequency and severity of droughts leads to water shortages for road maintenance</t>
  </si>
  <si>
    <t>Reduced quality of road surface
Road safety
Restrictions on traffic movement
Increased maintenance costs</t>
  </si>
  <si>
    <t>Disruption to services
Pollution of waterways</t>
  </si>
  <si>
    <t>Increased frequency and severity of intense rainfall events
Infiltration of treatment system</t>
  </si>
  <si>
    <t>System based plans, remote monitoring</t>
  </si>
  <si>
    <t>Planning schemes, legislation, WSUD</t>
  </si>
  <si>
    <t>Planning controls</t>
  </si>
  <si>
    <t>Regulation (no new licences )</t>
  </si>
  <si>
    <t>Regulation (no new licences)</t>
  </si>
  <si>
    <t>All other LGAs</t>
  </si>
  <si>
    <t>Planning and land use management strategies
Water trading
Rural land strategies
Research into water efficiency</t>
  </si>
  <si>
    <t>WaterMAP, protected before other sectors on water availability
Planning for water scarcity by industries</t>
  </si>
  <si>
    <t>Reduced water availability 
Reduced streamflows and resulting damage of environmental assets
Decrease in snow cover 
Increase in extreme temperatures and heatwaves
Increased frequency and severity of droughts
Impacts of climate on wine region</t>
  </si>
  <si>
    <t xml:space="preserve">Degradation of parks, gardens and streetscapes </t>
  </si>
  <si>
    <t>Loss of community access to playing fields
Reduced community wellbeing and health
Community complaints
Increased maintenance costs</t>
  </si>
  <si>
    <t>Loss of community access to gardens
Reduced community wellbeing and health
Community complaints</t>
  </si>
  <si>
    <t>Public health issues
Community complaints</t>
  </si>
  <si>
    <t>Reduced community wellbeing
Community complaints
Impact on economic development</t>
  </si>
  <si>
    <t>Licence conditions (clearly stating that not of potable consumption), notifications, alternative supplies, on-property controls</t>
  </si>
  <si>
    <t>All LGAs (with exception of Wodonga - has adapted)</t>
  </si>
  <si>
    <t>Loss or change in composition of native vegetation (including instream vegetation)</t>
  </si>
  <si>
    <t>Reduced catchment health
Loss of communities and biodiversity
Agricultural impacts
Increased costs of weed control</t>
  </si>
  <si>
    <t xml:space="preserve">Larger towns, it may be less of a concern.  
For CMAs, weed management may have a larger cost than 'Moderate', although there may be cost sharing with councils in 'community' areas </t>
  </si>
  <si>
    <t>CMA's focus is on national parks and other reserves</t>
  </si>
  <si>
    <t>Demand restrictions, leading to irrigation bans
Other water restrictions including watering of public open space and outdoor residential gardening  
Build storages, drill bores
Alternative supplies for irrigation  
Shift communities to regulated system</t>
  </si>
  <si>
    <t>Environmental flows, environmental water plans
Regulation of pumping
See also controls for risk 1.02</t>
  </si>
  <si>
    <t>Planning, licencing, recharge planning</t>
  </si>
  <si>
    <t>Increased pressure on aquatic and amphibious species and communities
Impaired ecosystem function</t>
  </si>
  <si>
    <t>Increased pressure on aquatic or amphibious species and communities
Impaired ecosystem function
Loss of riparian vegetation</t>
  </si>
  <si>
    <t>Includes Ovens, King, Mitta Mitta and Murray</t>
  </si>
  <si>
    <t>Murray, Mitta Mitta floodplain</t>
  </si>
  <si>
    <r>
      <t xml:space="preserve">Decreased water reliability in </t>
    </r>
    <r>
      <rPr>
        <b/>
        <u/>
        <sz val="8"/>
        <rFont val="Arial"/>
        <family val="2"/>
      </rPr>
      <t>regulated</t>
    </r>
    <r>
      <rPr>
        <b/>
        <sz val="8"/>
        <rFont val="Arial"/>
        <family val="2"/>
      </rPr>
      <t xml:space="preserve"> systems (</t>
    </r>
    <r>
      <rPr>
        <b/>
        <i/>
        <sz val="8"/>
        <rFont val="Arial"/>
        <family val="2"/>
      </rPr>
      <t>standing water bodies and wetlands</t>
    </r>
    <r>
      <rPr>
        <b/>
        <sz val="8"/>
        <rFont val="Arial"/>
        <family val="2"/>
      </rPr>
      <t>)</t>
    </r>
  </si>
  <si>
    <r>
      <t xml:space="preserve">Decreased water reliability in </t>
    </r>
    <r>
      <rPr>
        <b/>
        <u/>
        <sz val="8"/>
        <rFont val="Arial"/>
        <family val="2"/>
      </rPr>
      <t>regulated</t>
    </r>
    <r>
      <rPr>
        <b/>
        <sz val="8"/>
        <rFont val="Arial"/>
        <family val="2"/>
      </rPr>
      <t xml:space="preserve"> systems (</t>
    </r>
    <r>
      <rPr>
        <b/>
        <i/>
        <sz val="8"/>
        <rFont val="Arial"/>
        <family val="2"/>
      </rPr>
      <t>waterways</t>
    </r>
    <r>
      <rPr>
        <b/>
        <sz val="8"/>
        <rFont val="Arial"/>
        <family val="2"/>
      </rPr>
      <t>)</t>
    </r>
  </si>
  <si>
    <r>
      <t xml:space="preserve">Decreased water reliability in </t>
    </r>
    <r>
      <rPr>
        <b/>
        <u/>
        <sz val="8"/>
        <rFont val="Arial"/>
        <family val="2"/>
      </rPr>
      <t>unregulated</t>
    </r>
    <r>
      <rPr>
        <b/>
        <sz val="8"/>
        <rFont val="Arial"/>
        <family val="2"/>
      </rPr>
      <t xml:space="preserve"> systems (</t>
    </r>
    <r>
      <rPr>
        <b/>
        <i/>
        <sz val="8"/>
        <rFont val="Arial"/>
        <family val="2"/>
      </rPr>
      <t>standing waterbodies, wetlands and waterways</t>
    </r>
    <r>
      <rPr>
        <b/>
        <sz val="8"/>
        <rFont val="Arial"/>
        <family val="2"/>
      </rPr>
      <t>)</t>
    </r>
  </si>
  <si>
    <t xml:space="preserve">Decreased long-term security of supply to urban centres
Increase in water restrictions - community outrage
Failure (of water agencies) to meet service delivery obligations </t>
  </si>
  <si>
    <t>Reduced reliability of surface water supplies</t>
  </si>
  <si>
    <t>Failed bores, rivers, other groundwater-dependent water supply options
Increased capital and operating costs 
Access to groundwater more difficult and expensive - threatens viability of small communities
(excludes environmental use)</t>
  </si>
  <si>
    <t>Reduced supply availability
Unable to meet service obligations
Water restrictions
Viability of small communities threatened</t>
  </si>
  <si>
    <t xml:space="preserve">Alternative supply sources (in particular RWTs and reuse and reclaimed water) become unreliable </t>
  </si>
  <si>
    <t xml:space="preserve">Increased rainfall variability
Increased frequency and severity of droughts and extended dry periods
</t>
  </si>
  <si>
    <t>Disruption to services
Increased treatment costs
Public health issues
Reputation issues
Increased costs to customers</t>
  </si>
  <si>
    <t>Rural residential, rural users</t>
  </si>
  <si>
    <t>Reduced security and reliability of supply to unserviced properties
Need to purchase tankered / top-up water - financial impacts
Increased pressure on traditional supply sources</t>
  </si>
  <si>
    <t>Trends working in different ways.  Improved research conflicted with climate change over time.</t>
  </si>
  <si>
    <t>Health &amp; wellbeing</t>
  </si>
  <si>
    <t>Community services</t>
  </si>
  <si>
    <t xml:space="preserve">Reduced availability of water for emergency services (esp. bushfire fighting) </t>
  </si>
  <si>
    <t>Public health impacts
Community outrage</t>
  </si>
  <si>
    <r>
      <t xml:space="preserve">Reduced reliability and/or quality of water for essential services (e.g. schools, medical facilities) - </t>
    </r>
    <r>
      <rPr>
        <b/>
        <u/>
        <sz val="8"/>
        <rFont val="Arial"/>
        <family val="2"/>
      </rPr>
      <t>unserviced areas</t>
    </r>
  </si>
  <si>
    <r>
      <t xml:space="preserve">Reduced reliability and/or quality of water for essential services (e.g. schools, medical facilities) - </t>
    </r>
    <r>
      <rPr>
        <b/>
        <u/>
        <sz val="8"/>
        <rFont val="Arial"/>
        <family val="2"/>
      </rPr>
      <t>serviced areas</t>
    </r>
  </si>
  <si>
    <t>Emergency services</t>
  </si>
  <si>
    <t>Financial stress on low income households</t>
  </si>
  <si>
    <t>Social &amp; Community</t>
  </si>
  <si>
    <t>Increased frequency and/or severity of water restrictions</t>
  </si>
  <si>
    <t>Reduced reliability of water supplies to residential areas</t>
  </si>
  <si>
    <t>Increase in frequency of code red days</t>
  </si>
  <si>
    <t>Increased rainfall variability
Increased frequency and severity of droughts</t>
  </si>
  <si>
    <t>Loss of life
Loss or damage to property
Increased insurance costs</t>
  </si>
  <si>
    <t>Increased disruptions to services and community (voluntary evacuations)
Economic and tourism impacts</t>
  </si>
  <si>
    <t>Increased rainfall variability
Reduced moisture in forests and grasslands 
Increased frequency of other severe fire weather conditions</t>
  </si>
  <si>
    <t xml:space="preserve">Government policy relating to land development fails to take account of future water availability </t>
  </si>
  <si>
    <t xml:space="preserve">Gardens can't be watered
Reduced amenity
Increased stress and mental health issues </t>
  </si>
  <si>
    <t>Lack of government funding / support for climate change and water initiatives</t>
  </si>
  <si>
    <t>Regional economic, social and environmental objectives not met</t>
  </si>
  <si>
    <t>Uncertainty over climate change projections and competing objectives / priorities result in governments lacking political will to implement water reforms</t>
  </si>
  <si>
    <t>Reduced community amenity and wellbeing</t>
  </si>
  <si>
    <t>Increased frequency and severity of droughts
Increased rainfall variability
Reduced streamflows
Reduced water quality (e.g. algal blooms)</t>
  </si>
  <si>
    <t>Reduced community access to waterways for recreation (e.g. swimming, boating)</t>
  </si>
  <si>
    <t>Uncertainty over climate change projections
Competing household priorities
Lack of resources
Lack of information</t>
  </si>
  <si>
    <t>Local community (households, businesses) lacks capacity or commitment to implement climate change and water initiatives</t>
  </si>
  <si>
    <t>Risk descriptions</t>
  </si>
  <si>
    <t>Beechworth, Bright, Yackandandah, Corryong, Myrtleford</t>
  </si>
  <si>
    <t xml:space="preserve">Issue of recent drought followed by more recent heavy rain places us in a difficult context for describing current conditions. </t>
  </si>
  <si>
    <t>All serviced users, especially Murray River towns and Wangaratta</t>
  </si>
  <si>
    <t>Alternative supplies  (obtain water from secure sources) and storage.
Demand restrictions, leading to irrigation bans, restrictions on public open space, outdoor residential gardening.  Shift communities to regulated system.</t>
  </si>
  <si>
    <t xml:space="preserve">Water trading, carry-over of bulk entitlements and development of alternative supplies.  Water restrictions, reduced enviro flows, lower downstream releases, conservative approach to allocations (assume worst case), reduced losses. </t>
  </si>
  <si>
    <t xml:space="preserve">Catastrophic consequences are seen primarily as economic for Councils.  Consequences for water agenices are due to impacts on service delivery and reputation.
</t>
  </si>
  <si>
    <t>In a drier climate, impact of interceptions is magnified.
These are contributing factors/causes, rather than risks in themselves for NE Water.</t>
  </si>
  <si>
    <t>Total volume will remain unchanged, but consumptive pool may reduce. Vic legislation supersedes Commonwealth legislation until 2019. 
This is a contributing factor/cause, rather than risks in itself for NE Water.</t>
  </si>
  <si>
    <t xml:space="preserve">Decreased long-term security of supply to small communities and farms - viability threatened
Failure (of water agencies) to meet service delivery obligations - reputation. </t>
  </si>
  <si>
    <t xml:space="preserve">Treatment systems in major towns, emergency supplies for smaller towns
</t>
  </si>
  <si>
    <t>Murray River towns and small towns, e.g.Whitfield 
Rural users</t>
  </si>
  <si>
    <t>Disruption to services - impacts on legal obligations and reputation (NE Water)
Extreme water restrictions
Increased treatment costs
Public health issues
Increased costs to customers</t>
  </si>
  <si>
    <t>Region wide
Risk ratings</t>
  </si>
  <si>
    <t>Region wide
Other information</t>
  </si>
  <si>
    <t>DSE
Risk ratings</t>
  </si>
  <si>
    <t>DSE
Other information</t>
  </si>
  <si>
    <t>Alpine, Indigo, Towong and possibly Wangaratta</t>
  </si>
  <si>
    <t>All LGAs (with exception of Wodonga, Wodonga feel they have adapted)</t>
  </si>
  <si>
    <t>Rural subdivisions, expanding towns (Bright, Fighting Gully Road in Beechworth)</t>
  </si>
  <si>
    <t xml:space="preserve">Reduced average rainfall
Increased rainfall variability
Increased surface or groundwater extractions
Reduced reliability of surface water </t>
  </si>
  <si>
    <t>Inadequate monitoring of groundwater
Reduced reliability of surface water 
Reduced average rainfall
Increased rainfall variability
Increase frequency of droughts</t>
  </si>
  <si>
    <r>
      <t xml:space="preserve">Reduced average rainfall
Increased rainfall variability
Increased evaporation and evapotranspiration
</t>
    </r>
    <r>
      <rPr>
        <b/>
        <sz val="8"/>
        <rFont val="Arial"/>
        <family val="2"/>
      </rPr>
      <t>Reduced and/or more variable streamflows
Lack of monitoring of water extractions</t>
    </r>
  </si>
  <si>
    <t>Inconsistent or uncoordinated regional responses to climate change and water planning</t>
  </si>
  <si>
    <t>Uncertainty over climate change projections
Competing objectives / priorities in different bodies involved in water planning</t>
  </si>
  <si>
    <t>Water planning</t>
  </si>
  <si>
    <t>Flood management</t>
  </si>
  <si>
    <t>Increased maintenance and capital costs 
Increased flooding</t>
  </si>
  <si>
    <t>Wangaratta, Markwood</t>
  </si>
  <si>
    <t>Increased maintenance and capital costs 
Disruption to services
Community hardship</t>
  </si>
  <si>
    <t>Small, rural councils rely on external funding</t>
  </si>
  <si>
    <t>Strong advocacy- Implement priority actions from the Hume Strategy</t>
  </si>
  <si>
    <t>Work with NE Greenhouse Alliance</t>
  </si>
  <si>
    <t>Political awareness, changing community expectations, lobbying, local knowledge and networks, existing commitments</t>
  </si>
  <si>
    <t>no DSE comment</t>
  </si>
  <si>
    <t>Damage to or failure of flood mitigation structures (e.g. levees, farm dams)</t>
  </si>
  <si>
    <t xml:space="preserve">ANCOL standards
Maintenance programs, design and siting, construction techniques, monitoring programs, </t>
  </si>
  <si>
    <t>Increased maintenance and capital costs
Limited availability of stormwater for harvesting / re-use 
Increased flooding
Damage to creeks which form part of stormwater management system</t>
  </si>
  <si>
    <t xml:space="preserve">Engineering Guidelines for Subdivisions &amp; Development Standards (NE Water)
Stormwater pipes installed in new developments and retrofits are designed for 1:10 year peak flow, up from 1:5 (although flood management plans do not necessarily reflect new standards) 
Design incorporating overland flow paths, detention systems, stormwater reuse systems. </t>
  </si>
  <si>
    <t>Murray Darling Basin Plan and Northern Sustainable Water Strategy</t>
  </si>
  <si>
    <t>Very difficult to rate, where does adaptation fit into the picture with continuing low rainfall. There is not enough clarity in the risk description.</t>
  </si>
  <si>
    <t>Critical human neds will be met (urban), irrigators take the biggest risk</t>
  </si>
  <si>
    <t>Regional Catchment Strategies - and regulated environmental flows</t>
  </si>
  <si>
    <t>large dams and rivers</t>
  </si>
  <si>
    <t>water quality affected by quality off runoff, not just algal impact.</t>
  </si>
  <si>
    <t>real differences in expert opinion, particularly Ovens Basin, further research and/or interpretation required</t>
  </si>
  <si>
    <t>We need good data, differences between Commonwealth and States needs to be resolved</t>
  </si>
  <si>
    <t>Engineering solutions - treatment or deeper drilling</t>
  </si>
  <si>
    <t>need to reduce energy inputs to fullfill obligations, long term project planning</t>
  </si>
  <si>
    <t>very difficult to influence at a local scale, adaptation to higher costs.</t>
  </si>
  <si>
    <t>pressure on serviced areas as well</t>
  </si>
  <si>
    <t>Increased damage to regional infrastructure (roads, bridges,  culverts)</t>
  </si>
  <si>
    <t>Catastrophic fo individual communities but less consequence across region</t>
  </si>
  <si>
    <t>engineering solutions possible but these come at a cost</t>
  </si>
  <si>
    <t>Leadership and community engagement</t>
  </si>
  <si>
    <t>Needs to be community led, backed by good policy to make it easier for people to take action.</t>
  </si>
  <si>
    <t>Regional Catchment Strategy and Regional River Health Strategy</t>
  </si>
  <si>
    <t>RCS - need to reduce agricultural impacts DPI to lead</t>
  </si>
  <si>
    <r>
      <t xml:space="preserve">Increased likelihood over time is driven by rural users unconnected to water authorities (non-water treatment customers)
</t>
    </r>
    <r>
      <rPr>
        <sz val="8"/>
        <color theme="5"/>
        <rFont val="Arial"/>
        <family val="2"/>
      </rPr>
      <t>Recommended revised regional rating (M H E)</t>
    </r>
  </si>
  <si>
    <r>
      <t xml:space="preserve">Service delivery, reputational issue.  Groundwater users are more affected than surface water users by poor water quality.
No towns are on groundwater though.
</t>
    </r>
    <r>
      <rPr>
        <sz val="8"/>
        <color theme="5"/>
        <rFont val="Arial"/>
        <family val="2"/>
      </rPr>
      <t>Recommended revised regional rating (M H E)</t>
    </r>
  </si>
  <si>
    <t>Recommended revised regional rating (H E E)</t>
  </si>
  <si>
    <t>Suggested revised regional rating (M M H)</t>
  </si>
  <si>
    <t>`</t>
  </si>
  <si>
    <t>All DSE Risk Ratings (excluding risks 'not rated')</t>
  </si>
  <si>
    <t>Not yet rated</t>
  </si>
  <si>
    <t>not applicable</t>
  </si>
  <si>
    <t>This risk has not yet been rated by DSE</t>
  </si>
  <si>
    <t>Not applicable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</si>
</sst>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b/>
      <sz val="8"/>
      <name val="Arial"/>
      <family val="2"/>
    </font>
    <font>
      <sz val="8"/>
      <name val="Arial"/>
      <family val="2"/>
    </font>
    <font>
      <b/>
      <sz val="10"/>
      <color indexed="9"/>
      <name val="Times New Roman Bold"/>
    </font>
    <font>
      <b/>
      <sz val="10"/>
      <name val="Times New Roman Bold"/>
    </font>
    <font>
      <sz val="10"/>
      <name val="Times New Roman"/>
      <family val="1"/>
    </font>
    <font>
      <sz val="11"/>
      <name val="Times New Roman"/>
      <family val="1"/>
    </font>
    <font>
      <sz val="10"/>
      <color indexed="8"/>
      <name val="Times New Roman"/>
      <family val="1"/>
    </font>
    <font>
      <b/>
      <sz val="10"/>
      <name val="Arial"/>
      <family val="2"/>
    </font>
    <font>
      <sz val="10"/>
      <name val="Arial"/>
      <family val="2"/>
    </font>
    <font>
      <sz val="10"/>
      <name val="Arial"/>
      <family val="2"/>
    </font>
    <font>
      <b/>
      <i/>
      <sz val="8"/>
      <name val="Arial"/>
      <family val="2"/>
    </font>
    <font>
      <b/>
      <u/>
      <sz val="8"/>
      <name val="Arial"/>
      <family val="2"/>
    </font>
    <font>
      <b/>
      <sz val="8"/>
      <name val="Calibri"/>
      <family val="2"/>
      <scheme val="minor"/>
    </font>
    <font>
      <b/>
      <sz val="10"/>
      <color theme="0"/>
      <name val="Arial"/>
      <family val="2"/>
    </font>
    <font>
      <b/>
      <sz val="10"/>
      <name val="Calibri"/>
      <family val="2"/>
      <scheme val="minor"/>
    </font>
    <font>
      <b/>
      <sz val="10"/>
      <color indexed="9"/>
      <name val="Calibri"/>
      <family val="2"/>
      <scheme val="minor"/>
    </font>
    <font>
      <sz val="10"/>
      <name val="Calibri"/>
      <family val="2"/>
      <scheme val="minor"/>
    </font>
    <font>
      <b/>
      <sz val="11"/>
      <name val="Calibri"/>
      <family val="2"/>
      <scheme val="minor"/>
    </font>
    <font>
      <sz val="11"/>
      <name val="Calibri"/>
      <family val="2"/>
      <scheme val="minor"/>
    </font>
    <font>
      <b/>
      <sz val="11"/>
      <color theme="1"/>
      <name val="Calibri"/>
      <family val="2"/>
      <scheme val="minor"/>
    </font>
    <font>
      <sz val="20"/>
      <color theme="0"/>
      <name val="Arial"/>
      <family val="2"/>
    </font>
    <font>
      <sz val="8"/>
      <color theme="5"/>
      <name val="Arial"/>
      <family val="2"/>
    </font>
  </fonts>
  <fills count="18">
    <fill>
      <patternFill patternType="none"/>
    </fill>
    <fill>
      <patternFill patternType="gray125"/>
    </fill>
    <fill>
      <patternFill patternType="solid">
        <fgColor indexed="49"/>
        <bgColor indexed="64"/>
      </patternFill>
    </fill>
    <fill>
      <patternFill patternType="solid">
        <fgColor indexed="43"/>
        <bgColor indexed="64"/>
      </patternFill>
    </fill>
    <fill>
      <patternFill patternType="solid">
        <fgColor indexed="51"/>
        <bgColor indexed="64"/>
      </patternFill>
    </fill>
    <fill>
      <patternFill patternType="solid">
        <fgColor indexed="40"/>
        <bgColor indexed="64"/>
      </patternFill>
    </fill>
    <fill>
      <patternFill patternType="solid">
        <fgColor theme="6" tint="0.59999389629810485"/>
        <bgColor indexed="64"/>
      </patternFill>
    </fill>
    <fill>
      <patternFill patternType="solid">
        <fgColor rgb="FFFFFF99"/>
        <bgColor indexed="64"/>
      </patternFill>
    </fill>
    <fill>
      <patternFill patternType="solid">
        <fgColor rgb="FFFFC000"/>
        <bgColor indexed="64"/>
      </patternFill>
    </fill>
    <fill>
      <patternFill patternType="solid">
        <fgColor rgb="FFE51F1F"/>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DBEEF3"/>
        <bgColor indexed="64"/>
      </patternFill>
    </fill>
    <fill>
      <patternFill patternType="solid">
        <fgColor theme="0"/>
        <bgColor indexed="64"/>
      </patternFill>
    </fill>
    <fill>
      <patternFill patternType="solid">
        <fgColor rgb="FFFFFF66"/>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indexed="65"/>
        <bgColor indexed="64"/>
      </patternFill>
    </fill>
  </fills>
  <borders count="5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22"/>
      </left>
      <right style="thin">
        <color indexed="22"/>
      </right>
      <top style="thin">
        <color indexed="22"/>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thin">
        <color indexed="22"/>
      </right>
      <top/>
      <bottom/>
      <diagonal/>
    </border>
    <border>
      <left style="thin">
        <color indexed="22"/>
      </left>
      <right/>
      <top/>
      <bottom/>
      <diagonal/>
    </border>
    <border>
      <left style="thin">
        <color indexed="22"/>
      </left>
      <right style="thin">
        <color indexed="22"/>
      </right>
      <top style="thin">
        <color indexed="22"/>
      </top>
      <bottom style="thin">
        <color indexed="64"/>
      </bottom>
      <diagonal/>
    </border>
    <border>
      <left/>
      <right style="thin">
        <color indexed="64"/>
      </right>
      <top/>
      <bottom style="thin">
        <color indexed="22"/>
      </bottom>
      <diagonal/>
    </border>
    <border>
      <left style="thin">
        <color indexed="22"/>
      </left>
      <right style="thin">
        <color indexed="64"/>
      </right>
      <top style="thin">
        <color indexed="22"/>
      </top>
      <bottom style="thin">
        <color indexed="64"/>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style="thin">
        <color indexed="22"/>
      </left>
      <right/>
      <top style="thin">
        <color indexed="22"/>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22"/>
      </bottom>
      <diagonal/>
    </border>
    <border>
      <left/>
      <right style="thin">
        <color indexed="22"/>
      </right>
      <top style="thin">
        <color indexed="64"/>
      </top>
      <bottom/>
      <diagonal/>
    </border>
    <border>
      <left style="thin">
        <color indexed="22"/>
      </left>
      <right/>
      <top style="thin">
        <color indexed="64"/>
      </top>
      <bottom/>
      <diagonal/>
    </border>
    <border>
      <left style="thin">
        <color indexed="64"/>
      </left>
      <right style="thin">
        <color indexed="22"/>
      </right>
      <top style="thin">
        <color indexed="22"/>
      </top>
      <bottom/>
      <diagonal/>
    </border>
    <border>
      <left style="thin">
        <color indexed="64"/>
      </left>
      <right style="thin">
        <color indexed="22"/>
      </right>
      <top style="thin">
        <color indexed="22"/>
      </top>
      <bottom style="thin">
        <color indexed="64"/>
      </bottom>
      <diagonal/>
    </border>
    <border>
      <left/>
      <right style="thin">
        <color indexed="22"/>
      </right>
      <top style="thin">
        <color indexed="22"/>
      </top>
      <bottom style="thin">
        <color indexed="64"/>
      </bottom>
      <diagonal/>
    </border>
  </borders>
  <cellStyleXfs count="3">
    <xf numFmtId="0" fontId="0" fillId="0" borderId="0"/>
    <xf numFmtId="0" fontId="9" fillId="0" borderId="0"/>
    <xf numFmtId="9" fontId="9" fillId="0" borderId="0" applyFont="0" applyFill="0" applyBorder="0" applyAlignment="0" applyProtection="0"/>
  </cellStyleXfs>
  <cellXfs count="176">
    <xf numFmtId="0" fontId="0" fillId="0" borderId="0" xfId="0"/>
    <xf numFmtId="0" fontId="1" fillId="0" borderId="0" xfId="0" applyFont="1" applyFill="1" applyAlignment="1">
      <alignment horizontal="center" wrapText="1"/>
    </xf>
    <xf numFmtId="0" fontId="2" fillId="0" borderId="0" xfId="0" applyFont="1" applyAlignment="1">
      <alignment vertical="top"/>
    </xf>
    <xf numFmtId="2" fontId="2" fillId="0" borderId="0" xfId="0" applyNumberFormat="1" applyFont="1" applyAlignment="1">
      <alignment horizontal="center" vertical="top"/>
    </xf>
    <xf numFmtId="0" fontId="2" fillId="0" borderId="1" xfId="0" applyFont="1" applyFill="1" applyBorder="1" applyAlignment="1">
      <alignment vertical="top" wrapText="1"/>
    </xf>
    <xf numFmtId="0" fontId="2" fillId="0" borderId="0" xfId="0" applyFont="1" applyFill="1" applyBorder="1" applyAlignment="1">
      <alignment vertical="top" wrapText="1"/>
    </xf>
    <xf numFmtId="0" fontId="4"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7" fillId="0" borderId="5" xfId="0" applyFont="1" applyBorder="1" applyAlignment="1">
      <alignment horizontal="left" wrapText="1"/>
    </xf>
    <xf numFmtId="0" fontId="5" fillId="0" borderId="5" xfId="0" applyFont="1" applyBorder="1" applyAlignment="1">
      <alignment horizontal="left" wrapText="1"/>
    </xf>
    <xf numFmtId="0" fontId="8" fillId="0" borderId="0" xfId="0" applyFont="1"/>
    <xf numFmtId="0" fontId="10" fillId="0" borderId="0" xfId="0" applyFont="1"/>
    <xf numFmtId="0" fontId="13" fillId="0" borderId="0" xfId="0" applyFont="1" applyFill="1" applyBorder="1" applyAlignment="1">
      <alignment horizontal="center" vertical="top" wrapText="1"/>
    </xf>
    <xf numFmtId="0" fontId="2" fillId="0" borderId="0" xfId="0" applyFont="1" applyBorder="1" applyAlignment="1">
      <alignment vertical="top"/>
    </xf>
    <xf numFmtId="0" fontId="14" fillId="0" borderId="0" xfId="0" applyFont="1" applyFill="1" applyBorder="1" applyAlignment="1">
      <alignment horizontal="center" wrapText="1"/>
    </xf>
    <xf numFmtId="0" fontId="15" fillId="0" borderId="0" xfId="0" applyFont="1" applyFill="1" applyBorder="1" applyAlignment="1">
      <alignment horizontal="center" vertical="top"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center" vertical="top" wrapText="1"/>
    </xf>
    <xf numFmtId="0" fontId="0" fillId="0" borderId="0" xfId="0" applyFill="1" applyBorder="1"/>
    <xf numFmtId="0" fontId="18" fillId="5" borderId="2" xfId="0" applyFont="1" applyFill="1" applyBorder="1" applyAlignment="1">
      <alignment horizontal="center" vertical="top" wrapText="1"/>
    </xf>
    <xf numFmtId="0" fontId="19" fillId="9" borderId="4" xfId="0" applyFont="1" applyFill="1" applyBorder="1" applyAlignment="1">
      <alignment horizontal="left" wrapText="1"/>
    </xf>
    <xf numFmtId="0" fontId="19" fillId="4" borderId="4" xfId="0" applyFont="1" applyFill="1" applyBorder="1" applyAlignment="1">
      <alignment horizontal="left" wrapText="1"/>
    </xf>
    <xf numFmtId="0" fontId="19" fillId="3" borderId="4" xfId="0" applyFont="1" applyFill="1" applyBorder="1" applyAlignment="1">
      <alignment horizontal="left" wrapText="1"/>
    </xf>
    <xf numFmtId="0" fontId="19" fillId="10" borderId="4" xfId="0" applyFont="1" applyFill="1" applyBorder="1" applyAlignment="1">
      <alignment horizontal="left" wrapText="1"/>
    </xf>
    <xf numFmtId="0" fontId="6" fillId="0" borderId="0" xfId="0" applyFont="1" applyFill="1" applyBorder="1" applyAlignment="1">
      <alignment horizontal="left" wrapText="1"/>
    </xf>
    <xf numFmtId="0" fontId="1" fillId="6" borderId="2" xfId="0" applyFont="1" applyFill="1" applyBorder="1" applyAlignment="1">
      <alignment vertical="center" wrapText="1"/>
    </xf>
    <xf numFmtId="0" fontId="2" fillId="6" borderId="2" xfId="0" applyFont="1" applyFill="1" applyBorder="1" applyAlignment="1">
      <alignment horizontal="left" vertical="center" wrapText="1"/>
    </xf>
    <xf numFmtId="0" fontId="1" fillId="0" borderId="2" xfId="0" applyFont="1" applyBorder="1" applyAlignment="1">
      <alignment horizontal="center" vertical="center"/>
    </xf>
    <xf numFmtId="2" fontId="2" fillId="0" borderId="0" xfId="0" applyNumberFormat="1" applyFont="1" applyFill="1" applyAlignment="1">
      <alignment horizontal="center" vertical="top"/>
    </xf>
    <xf numFmtId="0" fontId="2" fillId="0" borderId="0" xfId="0" applyFont="1" applyFill="1" applyAlignment="1">
      <alignment vertical="top"/>
    </xf>
    <xf numFmtId="2" fontId="2" fillId="0" borderId="2" xfId="0" applyNumberFormat="1" applyFont="1" applyBorder="1" applyAlignment="1">
      <alignment horizontal="center" vertical="center"/>
    </xf>
    <xf numFmtId="0" fontId="2" fillId="0" borderId="0" xfId="0" applyFont="1" applyAlignment="1">
      <alignment vertical="top" wrapText="1"/>
    </xf>
    <xf numFmtId="0" fontId="1" fillId="0" borderId="0" xfId="0" applyFont="1" applyAlignment="1">
      <alignment vertical="top"/>
    </xf>
    <xf numFmtId="0" fontId="8" fillId="0" borderId="0" xfId="0" applyFont="1" applyFill="1" applyBorder="1" applyAlignment="1">
      <alignment horizontal="center" wrapText="1"/>
    </xf>
    <xf numFmtId="0" fontId="5" fillId="8" borderId="16" xfId="0" applyFont="1" applyFill="1" applyBorder="1" applyAlignment="1">
      <alignment horizontal="center" wrapText="1"/>
    </xf>
    <xf numFmtId="0" fontId="5" fillId="9" borderId="21" xfId="0" applyFont="1" applyFill="1" applyBorder="1" applyAlignment="1">
      <alignment horizontal="center" wrapText="1"/>
    </xf>
    <xf numFmtId="0" fontId="5" fillId="12" borderId="23" xfId="0" applyFont="1" applyFill="1" applyBorder="1" applyAlignment="1">
      <alignment horizontal="center" wrapText="1"/>
    </xf>
    <xf numFmtId="0" fontId="5" fillId="7" borderId="17" xfId="0" applyFont="1" applyFill="1" applyBorder="1" applyAlignment="1">
      <alignment horizontal="center" wrapText="1"/>
    </xf>
    <xf numFmtId="0" fontId="5" fillId="12" borderId="19" xfId="0" applyFont="1" applyFill="1" applyBorder="1" applyAlignment="1">
      <alignment horizontal="center" wrapText="1"/>
    </xf>
    <xf numFmtId="0" fontId="5" fillId="12" borderId="21" xfId="0" applyFont="1" applyFill="1" applyBorder="1" applyAlignment="1">
      <alignment horizontal="center" wrapText="1"/>
    </xf>
    <xf numFmtId="0" fontId="5" fillId="12" borderId="20" xfId="0" applyFont="1" applyFill="1" applyBorder="1" applyAlignment="1">
      <alignment horizontal="center" wrapText="1"/>
    </xf>
    <xf numFmtId="0" fontId="5" fillId="12" borderId="17" xfId="0" applyFont="1" applyFill="1" applyBorder="1" applyAlignment="1">
      <alignment horizontal="center" wrapText="1"/>
    </xf>
    <xf numFmtId="0" fontId="5" fillId="12" borderId="18" xfId="0" applyFont="1" applyFill="1" applyBorder="1" applyAlignment="1">
      <alignment horizontal="center" wrapText="1"/>
    </xf>
    <xf numFmtId="0" fontId="5" fillId="8" borderId="25" xfId="0" applyFont="1" applyFill="1" applyBorder="1" applyAlignment="1">
      <alignment horizontal="center" wrapText="1"/>
    </xf>
    <xf numFmtId="0" fontId="2" fillId="0" borderId="0" xfId="0" applyFont="1" applyBorder="1" applyAlignment="1">
      <alignment vertical="top" wrapText="1"/>
    </xf>
    <xf numFmtId="0" fontId="5" fillId="7" borderId="25" xfId="0" applyFont="1" applyFill="1" applyBorder="1" applyAlignment="1">
      <alignment horizontal="center" wrapText="1"/>
    </xf>
    <xf numFmtId="0" fontId="5" fillId="8" borderId="26" xfId="0" applyFont="1" applyFill="1" applyBorder="1" applyAlignment="1">
      <alignment horizontal="center" wrapText="1"/>
    </xf>
    <xf numFmtId="0" fontId="9" fillId="0" borderId="0" xfId="1"/>
    <xf numFmtId="0" fontId="20" fillId="0" borderId="28" xfId="1" applyFont="1" applyBorder="1" applyAlignment="1">
      <alignment horizontal="left"/>
    </xf>
    <xf numFmtId="0" fontId="9" fillId="0" borderId="29" xfId="1" applyBorder="1" applyAlignment="1">
      <alignment horizontal="center"/>
    </xf>
    <xf numFmtId="0" fontId="9" fillId="0" borderId="30" xfId="1" applyBorder="1" applyAlignment="1">
      <alignment horizontal="center"/>
    </xf>
    <xf numFmtId="0" fontId="9" fillId="0" borderId="28" xfId="1" applyBorder="1" applyAlignment="1">
      <alignment horizontal="center"/>
    </xf>
    <xf numFmtId="0" fontId="20" fillId="0" borderId="8" xfId="1" applyFont="1" applyBorder="1" applyAlignment="1">
      <alignment horizontal="left"/>
    </xf>
    <xf numFmtId="0" fontId="20" fillId="0" borderId="0" xfId="1" applyFont="1" applyBorder="1" applyAlignment="1">
      <alignment horizontal="center"/>
    </xf>
    <xf numFmtId="0" fontId="20" fillId="0" borderId="31" xfId="1" applyFont="1" applyBorder="1" applyAlignment="1">
      <alignment horizontal="center"/>
    </xf>
    <xf numFmtId="0" fontId="20" fillId="0" borderId="8" xfId="1" applyFont="1" applyBorder="1" applyAlignment="1">
      <alignment horizontal="center"/>
    </xf>
    <xf numFmtId="0" fontId="9" fillId="0" borderId="8" xfId="1" applyBorder="1" applyAlignment="1">
      <alignment horizontal="left"/>
    </xf>
    <xf numFmtId="0" fontId="9" fillId="0" borderId="0" xfId="1" applyBorder="1" applyAlignment="1">
      <alignment horizontal="center"/>
    </xf>
    <xf numFmtId="9" fontId="0" fillId="0" borderId="8" xfId="2" applyFont="1" applyBorder="1" applyAlignment="1">
      <alignment horizontal="center"/>
    </xf>
    <xf numFmtId="9" fontId="0" fillId="0" borderId="0" xfId="2" applyFont="1" applyBorder="1" applyAlignment="1">
      <alignment horizontal="center"/>
    </xf>
    <xf numFmtId="9" fontId="0" fillId="0" borderId="31" xfId="2" applyFont="1" applyBorder="1" applyAlignment="1">
      <alignment horizontal="center"/>
    </xf>
    <xf numFmtId="0" fontId="9" fillId="0" borderId="8" xfId="1" applyFont="1" applyBorder="1" applyAlignment="1">
      <alignment horizontal="left"/>
    </xf>
    <xf numFmtId="0" fontId="8" fillId="0" borderId="9" xfId="1" applyFont="1" applyBorder="1" applyAlignment="1">
      <alignment horizontal="left"/>
    </xf>
    <xf numFmtId="0" fontId="8" fillId="0" borderId="7" xfId="1" applyFont="1" applyBorder="1" applyAlignment="1">
      <alignment horizontal="center"/>
    </xf>
    <xf numFmtId="9" fontId="0" fillId="0" borderId="9" xfId="2" applyFont="1" applyBorder="1" applyAlignment="1">
      <alignment horizontal="center"/>
    </xf>
    <xf numFmtId="9" fontId="0" fillId="0" borderId="7" xfId="2" applyFont="1" applyBorder="1" applyAlignment="1">
      <alignment horizontal="center"/>
    </xf>
    <xf numFmtId="9" fontId="0" fillId="0" borderId="5" xfId="2" applyFont="1" applyBorder="1" applyAlignment="1">
      <alignment horizontal="center"/>
    </xf>
    <xf numFmtId="9" fontId="9" fillId="0" borderId="0" xfId="1" applyNumberFormat="1"/>
    <xf numFmtId="0" fontId="16" fillId="2" borderId="0" xfId="0" applyFont="1" applyFill="1" applyBorder="1" applyAlignment="1">
      <alignment horizontal="center" vertical="top" wrapText="1"/>
    </xf>
    <xf numFmtId="0" fontId="16" fillId="2" borderId="29" xfId="0" applyFont="1" applyFill="1" applyBorder="1" applyAlignment="1">
      <alignment horizontal="center" vertical="top" wrapText="1"/>
    </xf>
    <xf numFmtId="0" fontId="5" fillId="9" borderId="24" xfId="0" applyFont="1" applyFill="1" applyBorder="1" applyAlignment="1">
      <alignment horizontal="center" wrapText="1"/>
    </xf>
    <xf numFmtId="0" fontId="5" fillId="9" borderId="27" xfId="0" applyFont="1" applyFill="1" applyBorder="1" applyAlignment="1">
      <alignment horizontal="center" wrapText="1"/>
    </xf>
    <xf numFmtId="0" fontId="5" fillId="9" borderId="22" xfId="0" applyFont="1" applyFill="1" applyBorder="1" applyAlignment="1">
      <alignment horizontal="center" wrapText="1"/>
    </xf>
    <xf numFmtId="0" fontId="15" fillId="2" borderId="15" xfId="0" applyFont="1" applyFill="1" applyBorder="1" applyAlignment="1">
      <alignment horizontal="justify" vertical="top" wrapText="1"/>
    </xf>
    <xf numFmtId="0" fontId="15" fillId="2" borderId="34" xfId="0" applyFont="1" applyFill="1" applyBorder="1" applyAlignment="1">
      <alignment horizontal="center" vertical="top" wrapText="1"/>
    </xf>
    <xf numFmtId="0" fontId="16" fillId="2" borderId="35" xfId="0" applyFont="1" applyFill="1" applyBorder="1" applyAlignment="1">
      <alignment horizontal="center" vertical="top" wrapText="1"/>
    </xf>
    <xf numFmtId="0" fontId="16" fillId="2" borderId="19" xfId="0" applyFont="1" applyFill="1" applyBorder="1" applyAlignment="1">
      <alignment horizontal="center" vertical="center" wrapText="1"/>
    </xf>
    <xf numFmtId="0" fontId="5" fillId="7" borderId="0" xfId="0" applyFont="1" applyFill="1" applyBorder="1" applyAlignment="1">
      <alignment horizontal="center" wrapText="1"/>
    </xf>
    <xf numFmtId="0" fontId="5" fillId="9" borderId="0" xfId="0" applyFont="1" applyFill="1" applyBorder="1" applyAlignment="1">
      <alignment horizontal="center" wrapText="1"/>
    </xf>
    <xf numFmtId="0" fontId="16" fillId="2" borderId="20" xfId="0" applyFont="1" applyFill="1" applyBorder="1" applyAlignment="1">
      <alignment horizontal="center" vertical="center" wrapText="1"/>
    </xf>
    <xf numFmtId="0" fontId="2" fillId="0" borderId="14" xfId="0" applyFont="1" applyFill="1" applyBorder="1" applyAlignment="1">
      <alignment vertical="top" wrapText="1"/>
    </xf>
    <xf numFmtId="2" fontId="2" fillId="14" borderId="2" xfId="0" applyNumberFormat="1" applyFont="1" applyFill="1" applyBorder="1" applyAlignment="1">
      <alignment horizontal="center" vertical="center"/>
    </xf>
    <xf numFmtId="0" fontId="1" fillId="13" borderId="2" xfId="0" applyFont="1" applyFill="1" applyBorder="1" applyAlignment="1">
      <alignment horizontal="center" vertical="center"/>
    </xf>
    <xf numFmtId="0" fontId="2" fillId="13" borderId="2" xfId="0" applyFont="1" applyFill="1" applyBorder="1" applyAlignment="1">
      <alignment horizontal="center" vertical="center" wrapText="1"/>
    </xf>
    <xf numFmtId="0" fontId="0" fillId="13" borderId="0" xfId="0" applyFill="1"/>
    <xf numFmtId="2" fontId="1" fillId="15" borderId="2" xfId="0" applyNumberFormat="1" applyFont="1" applyFill="1" applyBorder="1" applyAlignment="1">
      <alignment horizontal="center" vertical="center" wrapText="1"/>
    </xf>
    <xf numFmtId="2" fontId="1" fillId="6" borderId="2" xfId="0" applyNumberFormat="1" applyFont="1" applyFill="1" applyBorder="1" applyAlignment="1">
      <alignment horizontal="center" vertical="center" wrapText="1"/>
    </xf>
    <xf numFmtId="0" fontId="2" fillId="15" borderId="2" xfId="0" applyFont="1" applyFill="1" applyBorder="1" applyAlignment="1">
      <alignment vertical="center" wrapText="1"/>
    </xf>
    <xf numFmtId="0" fontId="1" fillId="15" borderId="2" xfId="0" applyFont="1" applyFill="1" applyBorder="1" applyAlignment="1">
      <alignment vertical="center" wrapText="1"/>
    </xf>
    <xf numFmtId="0" fontId="2" fillId="15" borderId="2" xfId="0" applyFont="1" applyFill="1" applyBorder="1" applyAlignment="1">
      <alignment horizontal="left" vertical="center" wrapText="1"/>
    </xf>
    <xf numFmtId="0" fontId="2" fillId="13" borderId="0" xfId="0" applyFont="1" applyFill="1" applyAlignment="1">
      <alignment vertical="top"/>
    </xf>
    <xf numFmtId="2" fontId="1" fillId="6" borderId="2" xfId="0" applyNumberFormat="1" applyFont="1" applyFill="1" applyBorder="1" applyAlignment="1">
      <alignment horizontal="center" vertical="top" wrapText="1"/>
    </xf>
    <xf numFmtId="0" fontId="8" fillId="11" borderId="6" xfId="0" applyFont="1" applyFill="1" applyBorder="1" applyAlignment="1">
      <alignment horizontal="center" vertical="center" wrapText="1"/>
    </xf>
    <xf numFmtId="0" fontId="8" fillId="11" borderId="38" xfId="0" applyFont="1" applyFill="1" applyBorder="1" applyAlignment="1">
      <alignment horizontal="center" vertical="center" wrapText="1"/>
    </xf>
    <xf numFmtId="0" fontId="1" fillId="16" borderId="38" xfId="0" applyFont="1" applyFill="1" applyBorder="1" applyAlignment="1">
      <alignment horizontal="center" vertical="center" wrapText="1"/>
    </xf>
    <xf numFmtId="0" fontId="11" fillId="16" borderId="38"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0" borderId="31" xfId="0" applyFont="1" applyBorder="1" applyAlignment="1">
      <alignment vertical="top"/>
    </xf>
    <xf numFmtId="0" fontId="2" fillId="0" borderId="31" xfId="0" applyFont="1" applyFill="1" applyBorder="1" applyAlignment="1">
      <alignment vertical="top"/>
    </xf>
    <xf numFmtId="0" fontId="11" fillId="16" borderId="43" xfId="0" applyFont="1" applyFill="1" applyBorder="1" applyAlignment="1">
      <alignment horizontal="center" vertical="center" wrapText="1"/>
    </xf>
    <xf numFmtId="0" fontId="8" fillId="11" borderId="40" xfId="0" applyFont="1" applyFill="1" applyBorder="1" applyAlignment="1">
      <alignment horizontal="center" vertical="center" wrapText="1"/>
    </xf>
    <xf numFmtId="0" fontId="2" fillId="15" borderId="2" xfId="0" applyFont="1" applyFill="1" applyBorder="1" applyAlignment="1">
      <alignment vertical="top"/>
    </xf>
    <xf numFmtId="0" fontId="8" fillId="11" borderId="41"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1" fillId="16" borderId="2" xfId="0" applyFont="1" applyFill="1" applyBorder="1" applyAlignment="1">
      <alignment horizontal="center" vertical="center" wrapText="1"/>
    </xf>
    <xf numFmtId="0" fontId="1" fillId="15" borderId="3" xfId="0" applyFont="1" applyFill="1" applyBorder="1" applyAlignment="1">
      <alignment horizontal="center" vertical="center"/>
    </xf>
    <xf numFmtId="0" fontId="8" fillId="11" borderId="2" xfId="0" applyFont="1" applyFill="1" applyBorder="1" applyAlignment="1">
      <alignment horizontal="center" vertical="center" wrapText="1"/>
    </xf>
    <xf numFmtId="2" fontId="2" fillId="14" borderId="3" xfId="0" applyNumberFormat="1" applyFont="1" applyFill="1" applyBorder="1" applyAlignment="1">
      <alignment horizontal="center" vertical="center"/>
    </xf>
    <xf numFmtId="0" fontId="2" fillId="15" borderId="3" xfId="0" applyFont="1" applyFill="1" applyBorder="1" applyAlignment="1">
      <alignment horizontal="left" vertical="center" wrapText="1"/>
    </xf>
    <xf numFmtId="0" fontId="2" fillId="15" borderId="2" xfId="1" applyNumberFormat="1" applyFont="1" applyFill="1" applyBorder="1" applyAlignment="1">
      <alignment horizontal="left" vertical="center" wrapText="1"/>
    </xf>
    <xf numFmtId="0" fontId="2" fillId="6" borderId="2" xfId="0" applyFont="1" applyFill="1" applyBorder="1" applyAlignment="1">
      <alignment vertical="top" wrapText="1"/>
    </xf>
    <xf numFmtId="0" fontId="2" fillId="6" borderId="2" xfId="0" applyFont="1" applyFill="1" applyBorder="1" applyAlignment="1">
      <alignment vertical="center" wrapText="1"/>
    </xf>
    <xf numFmtId="2" fontId="2" fillId="13" borderId="2" xfId="0" applyNumberFormat="1" applyFont="1" applyFill="1" applyBorder="1" applyAlignment="1">
      <alignment horizontal="center" vertical="center"/>
    </xf>
    <xf numFmtId="0" fontId="2" fillId="6" borderId="2" xfId="0" applyFont="1" applyFill="1" applyBorder="1" applyAlignment="1">
      <alignment vertical="top"/>
    </xf>
    <xf numFmtId="0" fontId="22" fillId="15" borderId="2" xfId="0" applyFont="1" applyFill="1" applyBorder="1" applyAlignment="1">
      <alignment vertical="top" wrapText="1"/>
    </xf>
    <xf numFmtId="0" fontId="2" fillId="6" borderId="2" xfId="0" applyFont="1" applyFill="1" applyBorder="1" applyAlignment="1">
      <alignment vertical="center"/>
    </xf>
    <xf numFmtId="0" fontId="2" fillId="15" borderId="31" xfId="0" applyFont="1" applyFill="1" applyBorder="1" applyAlignment="1">
      <alignment vertical="center" wrapText="1"/>
    </xf>
    <xf numFmtId="0" fontId="22" fillId="15" borderId="2" xfId="0" applyFont="1" applyFill="1" applyBorder="1" applyAlignment="1">
      <alignment vertical="center" wrapText="1"/>
    </xf>
    <xf numFmtId="0" fontId="2" fillId="15" borderId="2" xfId="0" applyFont="1" applyFill="1" applyBorder="1" applyAlignment="1">
      <alignment vertical="center"/>
    </xf>
    <xf numFmtId="0" fontId="1" fillId="17" borderId="2" xfId="0" applyFont="1" applyFill="1" applyBorder="1" applyAlignment="1">
      <alignment horizontal="center" vertical="center"/>
    </xf>
    <xf numFmtId="0" fontId="8" fillId="11" borderId="50" xfId="0" applyFont="1" applyFill="1" applyBorder="1" applyAlignment="1">
      <alignment horizontal="center" vertical="center" wrapText="1"/>
    </xf>
    <xf numFmtId="0" fontId="1" fillId="0" borderId="2" xfId="0" applyFont="1" applyBorder="1" applyAlignment="1">
      <alignment horizontal="center" vertical="center" wrapText="1"/>
    </xf>
    <xf numFmtId="0" fontId="9" fillId="0" borderId="0" xfId="0" applyFont="1"/>
    <xf numFmtId="0" fontId="8" fillId="11" borderId="51" xfId="0" applyFont="1" applyFill="1" applyBorder="1" applyAlignment="1">
      <alignment horizontal="center" vertical="center" wrapText="1"/>
    </xf>
    <xf numFmtId="0" fontId="1" fillId="16" borderId="52" xfId="0" applyFont="1" applyFill="1" applyBorder="1" applyAlignment="1">
      <alignment horizontal="center" vertical="center" wrapText="1"/>
    </xf>
    <xf numFmtId="0" fontId="2" fillId="15" borderId="3" xfId="0" applyFont="1" applyFill="1" applyBorder="1" applyAlignment="1">
      <alignment horizontal="center" vertical="center" wrapText="1"/>
    </xf>
    <xf numFmtId="2" fontId="21" fillId="11" borderId="2" xfId="0" applyNumberFormat="1" applyFont="1" applyFill="1" applyBorder="1" applyAlignment="1">
      <alignment horizontal="center" vertical="top"/>
    </xf>
    <xf numFmtId="2" fontId="21" fillId="16" borderId="0" xfId="0" applyNumberFormat="1" applyFont="1" applyFill="1" applyBorder="1" applyAlignment="1">
      <alignment horizontal="center" vertical="top" wrapText="1"/>
    </xf>
    <xf numFmtId="2" fontId="21" fillId="16" borderId="31" xfId="0" applyNumberFormat="1" applyFont="1" applyFill="1" applyBorder="1" applyAlignment="1">
      <alignment horizontal="center" vertical="top" wrapText="1"/>
    </xf>
    <xf numFmtId="2" fontId="21" fillId="16" borderId="11" xfId="0" applyNumberFormat="1" applyFont="1" applyFill="1" applyBorder="1" applyAlignment="1">
      <alignment horizontal="center" vertical="top" wrapText="1"/>
    </xf>
    <xf numFmtId="2" fontId="21" fillId="16" borderId="39" xfId="0" applyNumberFormat="1" applyFont="1" applyFill="1" applyBorder="1" applyAlignment="1">
      <alignment horizontal="center" vertical="top" wrapText="1"/>
    </xf>
    <xf numFmtId="2" fontId="21" fillId="11" borderId="8" xfId="0" applyNumberFormat="1" applyFont="1" applyFill="1" applyBorder="1" applyAlignment="1">
      <alignment horizontal="center" vertical="top" wrapText="1"/>
    </xf>
    <xf numFmtId="2" fontId="21" fillId="11" borderId="0" xfId="0" applyNumberFormat="1" applyFont="1" applyFill="1" applyBorder="1" applyAlignment="1">
      <alignment horizontal="center" vertical="top" wrapText="1"/>
    </xf>
    <xf numFmtId="2" fontId="21" fillId="11" borderId="31" xfId="0" applyNumberFormat="1" applyFont="1" applyFill="1" applyBorder="1" applyAlignment="1">
      <alignment horizontal="center" vertical="top" wrapText="1"/>
    </xf>
    <xf numFmtId="2" fontId="21" fillId="11" borderId="45" xfId="0" applyNumberFormat="1" applyFont="1" applyFill="1" applyBorder="1" applyAlignment="1">
      <alignment horizontal="center" vertical="top" wrapText="1"/>
    </xf>
    <xf numFmtId="2" fontId="21" fillId="11" borderId="44" xfId="0" applyNumberFormat="1" applyFont="1" applyFill="1" applyBorder="1" applyAlignment="1">
      <alignment horizontal="center" vertical="top" wrapText="1"/>
    </xf>
    <xf numFmtId="2" fontId="21" fillId="11" borderId="46" xfId="0" applyNumberFormat="1" applyFont="1" applyFill="1" applyBorder="1" applyAlignment="1">
      <alignment horizontal="center" vertical="top" wrapText="1"/>
    </xf>
    <xf numFmtId="2" fontId="21" fillId="11" borderId="42" xfId="0" applyNumberFormat="1" applyFont="1" applyFill="1" applyBorder="1" applyAlignment="1">
      <alignment horizontal="center" vertical="top" wrapText="1"/>
    </xf>
    <xf numFmtId="2" fontId="21" fillId="11" borderId="7" xfId="0" applyNumberFormat="1" applyFont="1" applyFill="1" applyBorder="1" applyAlignment="1">
      <alignment horizontal="center" vertical="top" wrapText="1"/>
    </xf>
    <xf numFmtId="2" fontId="21" fillId="11" borderId="5" xfId="0" applyNumberFormat="1" applyFont="1" applyFill="1" applyBorder="1" applyAlignment="1">
      <alignment horizontal="center" vertical="top" wrapText="1"/>
    </xf>
    <xf numFmtId="2" fontId="21" fillId="16" borderId="2" xfId="0" applyNumberFormat="1" applyFont="1" applyFill="1" applyBorder="1" applyAlignment="1">
      <alignment horizontal="center" vertical="top" wrapText="1"/>
    </xf>
    <xf numFmtId="2" fontId="21" fillId="16" borderId="2" xfId="0" applyNumberFormat="1" applyFont="1" applyFill="1" applyBorder="1" applyAlignment="1">
      <alignment horizontal="center" vertical="top"/>
    </xf>
    <xf numFmtId="2" fontId="2" fillId="0" borderId="0" xfId="0" applyNumberFormat="1" applyFont="1" applyAlignment="1">
      <alignment horizontal="center" vertical="top"/>
    </xf>
    <xf numFmtId="2" fontId="2" fillId="0" borderId="36" xfId="0" applyNumberFormat="1" applyFont="1" applyBorder="1" applyAlignment="1">
      <alignment horizontal="center" vertical="top"/>
    </xf>
    <xf numFmtId="2" fontId="21" fillId="11" borderId="0" xfId="0" applyNumberFormat="1" applyFont="1" applyFill="1" applyBorder="1" applyAlignment="1">
      <alignment horizontal="center" vertical="top"/>
    </xf>
    <xf numFmtId="2" fontId="21" fillId="11" borderId="31" xfId="0" applyNumberFormat="1" applyFont="1" applyFill="1" applyBorder="1" applyAlignment="1">
      <alignment horizontal="center" vertical="top"/>
    </xf>
    <xf numFmtId="2" fontId="21" fillId="11" borderId="8" xfId="0" applyNumberFormat="1" applyFont="1" applyFill="1" applyBorder="1" applyAlignment="1">
      <alignment horizontal="center" vertical="top"/>
    </xf>
    <xf numFmtId="2" fontId="21" fillId="16" borderId="0" xfId="0" applyNumberFormat="1" applyFont="1" applyFill="1" applyBorder="1" applyAlignment="1">
      <alignment horizontal="center" vertical="top"/>
    </xf>
    <xf numFmtId="2" fontId="21" fillId="16" borderId="31" xfId="0" applyNumberFormat="1" applyFont="1" applyFill="1" applyBorder="1" applyAlignment="1">
      <alignment horizontal="center" vertical="top"/>
    </xf>
    <xf numFmtId="2" fontId="21" fillId="16" borderId="11" xfId="0" applyNumberFormat="1" applyFont="1" applyFill="1" applyBorder="1" applyAlignment="1">
      <alignment horizontal="center" vertical="top"/>
    </xf>
    <xf numFmtId="2" fontId="21" fillId="16" borderId="39" xfId="0" applyNumberFormat="1" applyFont="1" applyFill="1" applyBorder="1" applyAlignment="1">
      <alignment horizontal="center" vertical="top"/>
    </xf>
    <xf numFmtId="2" fontId="21" fillId="16" borderId="37" xfId="0" applyNumberFormat="1" applyFont="1" applyFill="1" applyBorder="1" applyAlignment="1">
      <alignment horizontal="center" vertical="top" wrapText="1"/>
    </xf>
    <xf numFmtId="2" fontId="21" fillId="16" borderId="12" xfId="0" applyNumberFormat="1" applyFont="1" applyFill="1" applyBorder="1" applyAlignment="1">
      <alignment horizontal="center" vertical="top"/>
    </xf>
    <xf numFmtId="2" fontId="21" fillId="11" borderId="36" xfId="0" applyNumberFormat="1" applyFont="1" applyFill="1" applyBorder="1" applyAlignment="1">
      <alignment horizontal="center" vertical="top"/>
    </xf>
    <xf numFmtId="2" fontId="21" fillId="11" borderId="11" xfId="0" applyNumberFormat="1" applyFont="1" applyFill="1" applyBorder="1" applyAlignment="1">
      <alignment horizontal="center" vertical="top"/>
    </xf>
    <xf numFmtId="2" fontId="21" fillId="11" borderId="13" xfId="0" applyNumberFormat="1" applyFont="1" applyFill="1" applyBorder="1" applyAlignment="1">
      <alignment horizontal="center" vertical="top"/>
    </xf>
    <xf numFmtId="2" fontId="21" fillId="16" borderId="49" xfId="0" applyNumberFormat="1" applyFont="1" applyFill="1" applyBorder="1" applyAlignment="1">
      <alignment horizontal="center" vertical="top" wrapText="1"/>
    </xf>
    <xf numFmtId="2" fontId="21" fillId="16" borderId="44" xfId="0" applyNumberFormat="1" applyFont="1" applyFill="1" applyBorder="1" applyAlignment="1">
      <alignment horizontal="center" vertical="top"/>
    </xf>
    <xf numFmtId="2" fontId="21" fillId="16" borderId="46" xfId="0" applyNumberFormat="1" applyFont="1" applyFill="1" applyBorder="1" applyAlignment="1">
      <alignment horizontal="center" vertical="top"/>
    </xf>
    <xf numFmtId="2" fontId="21" fillId="11" borderId="44" xfId="0" applyNumberFormat="1" applyFont="1" applyFill="1" applyBorder="1" applyAlignment="1">
      <alignment horizontal="center" vertical="top"/>
    </xf>
    <xf numFmtId="2" fontId="21" fillId="11" borderId="46" xfId="0" applyNumberFormat="1" applyFont="1" applyFill="1" applyBorder="1" applyAlignment="1">
      <alignment horizontal="center" vertical="top"/>
    </xf>
    <xf numFmtId="2" fontId="21" fillId="11" borderId="45" xfId="0" applyNumberFormat="1" applyFont="1" applyFill="1" applyBorder="1" applyAlignment="1">
      <alignment horizontal="center" vertical="top"/>
    </xf>
    <xf numFmtId="2" fontId="21" fillId="11" borderId="48" xfId="0" applyNumberFormat="1" applyFont="1" applyFill="1" applyBorder="1" applyAlignment="1">
      <alignment horizontal="center" vertical="top"/>
    </xf>
    <xf numFmtId="2" fontId="21" fillId="11" borderId="47" xfId="0" applyNumberFormat="1" applyFont="1" applyFill="1" applyBorder="1" applyAlignment="1">
      <alignment horizontal="center" vertical="top"/>
    </xf>
    <xf numFmtId="2" fontId="21" fillId="11" borderId="39" xfId="0" applyNumberFormat="1" applyFont="1" applyFill="1" applyBorder="1" applyAlignment="1">
      <alignment horizontal="center" vertical="top"/>
    </xf>
    <xf numFmtId="2" fontId="21" fillId="16" borderId="45" xfId="0" applyNumberFormat="1" applyFont="1" applyFill="1" applyBorder="1" applyAlignment="1">
      <alignment horizontal="center" vertical="top" wrapText="1"/>
    </xf>
    <xf numFmtId="2" fontId="21" fillId="16" borderId="44" xfId="0" applyNumberFormat="1" applyFont="1" applyFill="1" applyBorder="1" applyAlignment="1">
      <alignment horizontal="center" vertical="top" wrapText="1"/>
    </xf>
    <xf numFmtId="2" fontId="21" fillId="16" borderId="46" xfId="0" applyNumberFormat="1" applyFont="1" applyFill="1" applyBorder="1" applyAlignment="1">
      <alignment horizontal="center" vertical="top" wrapText="1"/>
    </xf>
    <xf numFmtId="2" fontId="21" fillId="16" borderId="47" xfId="0" applyNumberFormat="1" applyFont="1" applyFill="1" applyBorder="1" applyAlignment="1">
      <alignment horizontal="center" vertical="top" wrapText="1"/>
    </xf>
    <xf numFmtId="0" fontId="15" fillId="2" borderId="32" xfId="0" applyFont="1" applyFill="1" applyBorder="1" applyAlignment="1">
      <alignment horizontal="center" vertical="top" wrapText="1"/>
    </xf>
    <xf numFmtId="0" fontId="15" fillId="2" borderId="33" xfId="0" applyFont="1" applyFill="1" applyBorder="1" applyAlignment="1">
      <alignment horizontal="center" vertical="top" wrapText="1"/>
    </xf>
    <xf numFmtId="0" fontId="19" fillId="0" borderId="2" xfId="0" applyFont="1" applyBorder="1" applyAlignment="1">
      <alignment horizontal="left" vertical="top" wrapText="1"/>
    </xf>
    <xf numFmtId="0" fontId="18" fillId="5" borderId="2" xfId="0" applyFont="1" applyFill="1" applyBorder="1" applyAlignment="1">
      <alignment horizontal="center" vertical="top" wrapText="1"/>
    </xf>
    <xf numFmtId="0" fontId="4" fillId="2" borderId="10" xfId="0" applyFont="1" applyFill="1" applyBorder="1" applyAlignment="1">
      <alignment horizontal="center" wrapText="1"/>
    </xf>
    <xf numFmtId="0" fontId="4" fillId="2" borderId="3" xfId="0" applyFont="1" applyFill="1" applyBorder="1" applyAlignment="1">
      <alignment horizontal="center" wrapText="1"/>
    </xf>
  </cellXfs>
  <cellStyles count="3">
    <cellStyle name="Normal" xfId="0" builtinId="0"/>
    <cellStyle name="Normal 2" xfId="1"/>
    <cellStyle name="Percent 2" xfId="2"/>
  </cellStyles>
  <dxfs count="240">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ill>
        <patternFill>
          <bgColor rgb="FFFFFF99"/>
        </patternFill>
      </fill>
      <border>
        <left style="thin">
          <color indexed="64"/>
        </left>
        <right style="thin">
          <color indexed="64"/>
        </right>
        <top style="thin">
          <color indexed="64"/>
        </top>
        <bottom style="thin">
          <color indexed="64"/>
        </bottom>
      </border>
    </dxf>
    <dxf>
      <fill>
        <patternFill>
          <bgColor rgb="FFFFC000"/>
        </patternFill>
      </fill>
      <border>
        <left style="thin">
          <color indexed="64"/>
        </left>
        <right style="thin">
          <color indexed="64"/>
        </right>
        <top style="thin">
          <color indexed="64"/>
        </top>
        <bottom style="thin">
          <color indexed="64"/>
        </bottom>
      </border>
    </dxf>
    <dxf>
      <fill>
        <patternFill>
          <bgColor rgb="FFC00000"/>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FF66"/>
      <color rgb="FFFFFF99"/>
      <color rgb="FFFF9966"/>
      <color rgb="FFFF9933"/>
      <color rgb="FFCC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All</a:t>
            </a:r>
            <a:r>
              <a:rPr lang="en-AU" baseline="0"/>
              <a:t> risks</a:t>
            </a:r>
            <a:endParaRPr lang="en-AU"/>
          </a:p>
        </c:rich>
      </c:tx>
      <c:overlay val="0"/>
    </c:title>
    <c:autoTitleDeleted val="0"/>
    <c:plotArea>
      <c:layout/>
      <c:barChart>
        <c:barDir val="col"/>
        <c:grouping val="stacked"/>
        <c:varyColors val="0"/>
        <c:ser>
          <c:idx val="0"/>
          <c:order val="0"/>
          <c:tx>
            <c:strRef>
              <c:f>'Summary '!$B$5</c:f>
              <c:strCache>
                <c:ptCount val="1"/>
                <c:pt idx="0">
                  <c:v>Low</c:v>
                </c:pt>
              </c:strCache>
            </c:strRef>
          </c:tx>
          <c:spPr>
            <a:solidFill>
              <a:schemeClr val="accent5">
                <a:lumMod val="40000"/>
                <a:lumOff val="60000"/>
              </a:schemeClr>
            </a:solidFill>
            <a:scene3d>
              <a:camera prst="orthographicFront"/>
              <a:lightRig rig="threePt" dir="t"/>
            </a:scene3d>
            <a:sp3d>
              <a:bevelT w="63500" h="25400"/>
            </a:sp3d>
          </c:spPr>
          <c:invertIfNegative val="0"/>
          <c:cat>
            <c:strRef>
              <c:f>'Summary '!$C$4:$E$4</c:f>
              <c:strCache>
                <c:ptCount val="3"/>
                <c:pt idx="0">
                  <c:v>Current</c:v>
                </c:pt>
                <c:pt idx="1">
                  <c:v>2030</c:v>
                </c:pt>
                <c:pt idx="2">
                  <c:v>2070</c:v>
                </c:pt>
              </c:strCache>
            </c:strRef>
          </c:cat>
          <c:val>
            <c:numRef>
              <c:f>'Summary '!$C$5:$E$5</c:f>
              <c:numCache>
                <c:formatCode>General</c:formatCode>
                <c:ptCount val="3"/>
                <c:pt idx="0">
                  <c:v>9</c:v>
                </c:pt>
                <c:pt idx="1">
                  <c:v>3</c:v>
                </c:pt>
                <c:pt idx="2">
                  <c:v>2</c:v>
                </c:pt>
              </c:numCache>
            </c:numRef>
          </c:val>
        </c:ser>
        <c:ser>
          <c:idx val="1"/>
          <c:order val="1"/>
          <c:tx>
            <c:strRef>
              <c:f>'Summary '!$B$6</c:f>
              <c:strCache>
                <c:ptCount val="1"/>
                <c:pt idx="0">
                  <c:v>Medium</c:v>
                </c:pt>
              </c:strCache>
            </c:strRef>
          </c:tx>
          <c:spPr>
            <a:solidFill>
              <a:srgbClr val="FFFF99"/>
            </a:solidFill>
            <a:scene3d>
              <a:camera prst="orthographicFront"/>
              <a:lightRig rig="threePt" dir="t"/>
            </a:scene3d>
            <a:sp3d>
              <a:bevelT w="63500" h="25400"/>
            </a:sp3d>
          </c:spPr>
          <c:invertIfNegative val="0"/>
          <c:cat>
            <c:strRef>
              <c:f>'Summary '!$C$4:$E$4</c:f>
              <c:strCache>
                <c:ptCount val="3"/>
                <c:pt idx="0">
                  <c:v>Current</c:v>
                </c:pt>
                <c:pt idx="1">
                  <c:v>2030</c:v>
                </c:pt>
                <c:pt idx="2">
                  <c:v>2070</c:v>
                </c:pt>
              </c:strCache>
            </c:strRef>
          </c:cat>
          <c:val>
            <c:numRef>
              <c:f>'Summary '!$C$6:$E$6</c:f>
              <c:numCache>
                <c:formatCode>General</c:formatCode>
                <c:ptCount val="3"/>
                <c:pt idx="0">
                  <c:v>19</c:v>
                </c:pt>
                <c:pt idx="1">
                  <c:v>16</c:v>
                </c:pt>
                <c:pt idx="2">
                  <c:v>19</c:v>
                </c:pt>
              </c:numCache>
            </c:numRef>
          </c:val>
        </c:ser>
        <c:ser>
          <c:idx val="2"/>
          <c:order val="2"/>
          <c:tx>
            <c:strRef>
              <c:f>'Summary '!$B$7</c:f>
              <c:strCache>
                <c:ptCount val="1"/>
                <c:pt idx="0">
                  <c:v>High</c:v>
                </c:pt>
              </c:strCache>
            </c:strRef>
          </c:tx>
          <c:spPr>
            <a:solidFill>
              <a:srgbClr val="FFC000"/>
            </a:solidFill>
            <a:scene3d>
              <a:camera prst="orthographicFront"/>
              <a:lightRig rig="threePt" dir="t"/>
            </a:scene3d>
            <a:sp3d>
              <a:bevelT w="63500" h="25400"/>
            </a:sp3d>
          </c:spPr>
          <c:invertIfNegative val="0"/>
          <c:cat>
            <c:strRef>
              <c:f>'Summary '!$C$4:$E$4</c:f>
              <c:strCache>
                <c:ptCount val="3"/>
                <c:pt idx="0">
                  <c:v>Current</c:v>
                </c:pt>
                <c:pt idx="1">
                  <c:v>2030</c:v>
                </c:pt>
                <c:pt idx="2">
                  <c:v>2070</c:v>
                </c:pt>
              </c:strCache>
            </c:strRef>
          </c:cat>
          <c:val>
            <c:numRef>
              <c:f>'Summary '!$C$7:$E$7</c:f>
              <c:numCache>
                <c:formatCode>General</c:formatCode>
                <c:ptCount val="3"/>
                <c:pt idx="0">
                  <c:v>15</c:v>
                </c:pt>
                <c:pt idx="1">
                  <c:v>24</c:v>
                </c:pt>
                <c:pt idx="2">
                  <c:v>16</c:v>
                </c:pt>
              </c:numCache>
            </c:numRef>
          </c:val>
        </c:ser>
        <c:ser>
          <c:idx val="3"/>
          <c:order val="3"/>
          <c:tx>
            <c:strRef>
              <c:f>'Summary '!$B$8</c:f>
              <c:strCache>
                <c:ptCount val="1"/>
                <c:pt idx="0">
                  <c:v>Extreme</c:v>
                </c:pt>
              </c:strCache>
            </c:strRef>
          </c:tx>
          <c:spPr>
            <a:solidFill>
              <a:srgbClr val="C00000"/>
            </a:solidFill>
            <a:effectLst/>
            <a:scene3d>
              <a:camera prst="orthographicFront"/>
              <a:lightRig rig="balanced" dir="t"/>
            </a:scene3d>
            <a:sp3d>
              <a:bevelT w="63500" h="25400"/>
            </a:sp3d>
          </c:spPr>
          <c:invertIfNegative val="0"/>
          <c:cat>
            <c:strRef>
              <c:f>'Summary '!$C$4:$E$4</c:f>
              <c:strCache>
                <c:ptCount val="3"/>
                <c:pt idx="0">
                  <c:v>Current</c:v>
                </c:pt>
                <c:pt idx="1">
                  <c:v>2030</c:v>
                </c:pt>
                <c:pt idx="2">
                  <c:v>2070</c:v>
                </c:pt>
              </c:strCache>
            </c:strRef>
          </c:cat>
          <c:val>
            <c:numRef>
              <c:f>'Summary '!$C$8:$E$8</c:f>
              <c:numCache>
                <c:formatCode>General</c:formatCode>
                <c:ptCount val="3"/>
                <c:pt idx="0">
                  <c:v>3</c:v>
                </c:pt>
                <c:pt idx="1">
                  <c:v>3</c:v>
                </c:pt>
                <c:pt idx="2">
                  <c:v>9</c:v>
                </c:pt>
              </c:numCache>
            </c:numRef>
          </c:val>
        </c:ser>
        <c:dLbls>
          <c:showLegendKey val="0"/>
          <c:showVal val="0"/>
          <c:showCatName val="0"/>
          <c:showSerName val="0"/>
          <c:showPercent val="0"/>
          <c:showBubbleSize val="0"/>
        </c:dLbls>
        <c:gapWidth val="95"/>
        <c:overlap val="100"/>
        <c:axId val="56336768"/>
        <c:axId val="56338304"/>
      </c:barChart>
      <c:catAx>
        <c:axId val="56336768"/>
        <c:scaling>
          <c:orientation val="minMax"/>
        </c:scaling>
        <c:delete val="0"/>
        <c:axPos val="b"/>
        <c:majorTickMark val="none"/>
        <c:minorTickMark val="none"/>
        <c:tickLblPos val="nextTo"/>
        <c:crossAx val="56338304"/>
        <c:crosses val="autoZero"/>
        <c:auto val="1"/>
        <c:lblAlgn val="ctr"/>
        <c:lblOffset val="100"/>
        <c:noMultiLvlLbl val="0"/>
      </c:catAx>
      <c:valAx>
        <c:axId val="56338304"/>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jorGridlines>
        <c:numFmt formatCode="General" sourceLinked="1"/>
        <c:majorTickMark val="none"/>
        <c:minorTickMark val="none"/>
        <c:tickLblPos val="nextTo"/>
        <c:crossAx val="56336768"/>
        <c:crosses val="autoZero"/>
        <c:crossBetween val="between"/>
        <c:majorUnit val="10"/>
      </c:valAx>
      <c:dTable>
        <c:showHorzBorder val="1"/>
        <c:showVertBorder val="1"/>
        <c:showOutline val="1"/>
        <c:showKeys val="1"/>
      </c:dTable>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Water</a:t>
            </a:r>
            <a:r>
              <a:rPr lang="en-AU" baseline="0"/>
              <a:t> supplies</a:t>
            </a:r>
            <a:endParaRPr lang="en-AU"/>
          </a:p>
        </c:rich>
      </c:tx>
      <c:overlay val="0"/>
    </c:title>
    <c:autoTitleDeleted val="0"/>
    <c:plotArea>
      <c:layout/>
      <c:barChart>
        <c:barDir val="col"/>
        <c:grouping val="stacked"/>
        <c:varyColors val="0"/>
        <c:ser>
          <c:idx val="0"/>
          <c:order val="0"/>
          <c:tx>
            <c:strRef>
              <c:f>'Summary '!$B$23</c:f>
              <c:strCache>
                <c:ptCount val="1"/>
                <c:pt idx="0">
                  <c:v>Low</c:v>
                </c:pt>
              </c:strCache>
            </c:strRef>
          </c:tx>
          <c:spPr>
            <a:solidFill>
              <a:schemeClr val="accent5">
                <a:lumMod val="40000"/>
                <a:lumOff val="60000"/>
              </a:schemeClr>
            </a:solidFill>
            <a:scene3d>
              <a:camera prst="orthographicFront"/>
              <a:lightRig rig="threePt" dir="t"/>
            </a:scene3d>
            <a:sp3d>
              <a:bevelT w="63500" h="25400"/>
            </a:sp3d>
          </c:spPr>
          <c:invertIfNegative val="0"/>
          <c:cat>
            <c:strRef>
              <c:f>'Summary '!$C$22:$E$22</c:f>
              <c:strCache>
                <c:ptCount val="3"/>
                <c:pt idx="0">
                  <c:v>Current</c:v>
                </c:pt>
                <c:pt idx="1">
                  <c:v>2030</c:v>
                </c:pt>
                <c:pt idx="2">
                  <c:v>2070</c:v>
                </c:pt>
              </c:strCache>
            </c:strRef>
          </c:cat>
          <c:val>
            <c:numRef>
              <c:f>'Summary '!$C$23:$E$23</c:f>
              <c:numCache>
                <c:formatCode>General</c:formatCode>
                <c:ptCount val="3"/>
                <c:pt idx="0">
                  <c:v>1</c:v>
                </c:pt>
                <c:pt idx="1">
                  <c:v>0</c:v>
                </c:pt>
                <c:pt idx="2">
                  <c:v>0</c:v>
                </c:pt>
              </c:numCache>
            </c:numRef>
          </c:val>
        </c:ser>
        <c:ser>
          <c:idx val="1"/>
          <c:order val="1"/>
          <c:tx>
            <c:strRef>
              <c:f>'Summary '!$B$24</c:f>
              <c:strCache>
                <c:ptCount val="1"/>
                <c:pt idx="0">
                  <c:v>Medium</c:v>
                </c:pt>
              </c:strCache>
            </c:strRef>
          </c:tx>
          <c:spPr>
            <a:solidFill>
              <a:srgbClr val="FFFF99"/>
            </a:solidFill>
            <a:scene3d>
              <a:camera prst="orthographicFront"/>
              <a:lightRig rig="threePt" dir="t"/>
            </a:scene3d>
            <a:sp3d>
              <a:bevelT w="63500" h="25400"/>
            </a:sp3d>
          </c:spPr>
          <c:invertIfNegative val="0"/>
          <c:cat>
            <c:strRef>
              <c:f>'Summary '!$C$22:$E$22</c:f>
              <c:strCache>
                <c:ptCount val="3"/>
                <c:pt idx="0">
                  <c:v>Current</c:v>
                </c:pt>
                <c:pt idx="1">
                  <c:v>2030</c:v>
                </c:pt>
                <c:pt idx="2">
                  <c:v>2070</c:v>
                </c:pt>
              </c:strCache>
            </c:strRef>
          </c:cat>
          <c:val>
            <c:numRef>
              <c:f>'Summary '!$C$24:$E$24</c:f>
              <c:numCache>
                <c:formatCode>General</c:formatCode>
                <c:ptCount val="3"/>
                <c:pt idx="0">
                  <c:v>3</c:v>
                </c:pt>
                <c:pt idx="1">
                  <c:v>2</c:v>
                </c:pt>
                <c:pt idx="2">
                  <c:v>3</c:v>
                </c:pt>
              </c:numCache>
            </c:numRef>
          </c:val>
        </c:ser>
        <c:ser>
          <c:idx val="2"/>
          <c:order val="2"/>
          <c:tx>
            <c:strRef>
              <c:f>'Summary '!$B$25</c:f>
              <c:strCache>
                <c:ptCount val="1"/>
                <c:pt idx="0">
                  <c:v>High</c:v>
                </c:pt>
              </c:strCache>
            </c:strRef>
          </c:tx>
          <c:spPr>
            <a:solidFill>
              <a:srgbClr val="FFC000"/>
            </a:solidFill>
            <a:scene3d>
              <a:camera prst="orthographicFront"/>
              <a:lightRig rig="threePt" dir="t"/>
            </a:scene3d>
            <a:sp3d>
              <a:bevelT w="63500" h="25400"/>
            </a:sp3d>
          </c:spPr>
          <c:invertIfNegative val="0"/>
          <c:cat>
            <c:strRef>
              <c:f>'Summary '!$C$22:$E$22</c:f>
              <c:strCache>
                <c:ptCount val="3"/>
                <c:pt idx="0">
                  <c:v>Current</c:v>
                </c:pt>
                <c:pt idx="1">
                  <c:v>2030</c:v>
                </c:pt>
                <c:pt idx="2">
                  <c:v>2070</c:v>
                </c:pt>
              </c:strCache>
            </c:strRef>
          </c:cat>
          <c:val>
            <c:numRef>
              <c:f>'Summary '!$C$25:$E$25</c:f>
              <c:numCache>
                <c:formatCode>General</c:formatCode>
                <c:ptCount val="3"/>
                <c:pt idx="0">
                  <c:v>5</c:v>
                </c:pt>
                <c:pt idx="1">
                  <c:v>6</c:v>
                </c:pt>
                <c:pt idx="2">
                  <c:v>2</c:v>
                </c:pt>
              </c:numCache>
            </c:numRef>
          </c:val>
        </c:ser>
        <c:ser>
          <c:idx val="3"/>
          <c:order val="3"/>
          <c:tx>
            <c:strRef>
              <c:f>'Summary '!$B$26</c:f>
              <c:strCache>
                <c:ptCount val="1"/>
                <c:pt idx="0">
                  <c:v>Extreme</c:v>
                </c:pt>
              </c:strCache>
            </c:strRef>
          </c:tx>
          <c:spPr>
            <a:solidFill>
              <a:srgbClr val="C00000"/>
            </a:solidFill>
            <a:scene3d>
              <a:camera prst="orthographicFront"/>
              <a:lightRig rig="threePt" dir="t"/>
            </a:scene3d>
            <a:sp3d>
              <a:bevelT w="63500" h="25400"/>
            </a:sp3d>
          </c:spPr>
          <c:invertIfNegative val="0"/>
          <c:cat>
            <c:strRef>
              <c:f>'Summary '!$C$22:$E$22</c:f>
              <c:strCache>
                <c:ptCount val="3"/>
                <c:pt idx="0">
                  <c:v>Current</c:v>
                </c:pt>
                <c:pt idx="1">
                  <c:v>2030</c:v>
                </c:pt>
                <c:pt idx="2">
                  <c:v>2070</c:v>
                </c:pt>
              </c:strCache>
            </c:strRef>
          </c:cat>
          <c:val>
            <c:numRef>
              <c:f>'Summary '!$C$26:$E$26</c:f>
              <c:numCache>
                <c:formatCode>General</c:formatCode>
                <c:ptCount val="3"/>
                <c:pt idx="0">
                  <c:v>1</c:v>
                </c:pt>
                <c:pt idx="1">
                  <c:v>2</c:v>
                </c:pt>
                <c:pt idx="2">
                  <c:v>5</c:v>
                </c:pt>
              </c:numCache>
            </c:numRef>
          </c:val>
        </c:ser>
        <c:dLbls>
          <c:showLegendKey val="0"/>
          <c:showVal val="0"/>
          <c:showCatName val="0"/>
          <c:showSerName val="0"/>
          <c:showPercent val="0"/>
          <c:showBubbleSize val="0"/>
        </c:dLbls>
        <c:gapWidth val="95"/>
        <c:overlap val="100"/>
        <c:axId val="86305408"/>
        <c:axId val="89848832"/>
      </c:barChart>
      <c:catAx>
        <c:axId val="86305408"/>
        <c:scaling>
          <c:orientation val="minMax"/>
        </c:scaling>
        <c:delete val="0"/>
        <c:axPos val="b"/>
        <c:majorTickMark val="none"/>
        <c:minorTickMark val="none"/>
        <c:tickLblPos val="nextTo"/>
        <c:crossAx val="89848832"/>
        <c:crosses val="autoZero"/>
        <c:auto val="1"/>
        <c:lblAlgn val="ctr"/>
        <c:lblOffset val="100"/>
        <c:noMultiLvlLbl val="0"/>
      </c:catAx>
      <c:valAx>
        <c:axId val="89848832"/>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jorGridlines>
        <c:numFmt formatCode="General" sourceLinked="1"/>
        <c:majorTickMark val="none"/>
        <c:minorTickMark val="none"/>
        <c:tickLblPos val="nextTo"/>
        <c:crossAx val="86305408"/>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Policy</a:t>
            </a:r>
            <a:r>
              <a:rPr lang="en-AU" baseline="0"/>
              <a:t> &amp; planning</a:t>
            </a:r>
            <a:endParaRPr lang="en-AU"/>
          </a:p>
        </c:rich>
      </c:tx>
      <c:overlay val="0"/>
    </c:title>
    <c:autoTitleDeleted val="0"/>
    <c:plotArea>
      <c:layout/>
      <c:barChart>
        <c:barDir val="col"/>
        <c:grouping val="stacked"/>
        <c:varyColors val="0"/>
        <c:ser>
          <c:idx val="0"/>
          <c:order val="0"/>
          <c:tx>
            <c:strRef>
              <c:f>'Summary '!$B$40</c:f>
              <c:strCache>
                <c:ptCount val="1"/>
                <c:pt idx="0">
                  <c:v>Low</c:v>
                </c:pt>
              </c:strCache>
            </c:strRef>
          </c:tx>
          <c:spPr>
            <a:solidFill>
              <a:schemeClr val="accent5">
                <a:lumMod val="20000"/>
                <a:lumOff val="80000"/>
              </a:schemeClr>
            </a:solidFill>
            <a:scene3d>
              <a:camera prst="orthographicFront"/>
              <a:lightRig rig="threePt" dir="t"/>
            </a:scene3d>
            <a:sp3d>
              <a:bevelT w="63500" h="25400"/>
            </a:sp3d>
          </c:spPr>
          <c:invertIfNegative val="0"/>
          <c:cat>
            <c:strRef>
              <c:f>'Summary '!$C$39:$E$39</c:f>
              <c:strCache>
                <c:ptCount val="3"/>
                <c:pt idx="0">
                  <c:v>Current</c:v>
                </c:pt>
                <c:pt idx="1">
                  <c:v>2030</c:v>
                </c:pt>
                <c:pt idx="2">
                  <c:v>2070</c:v>
                </c:pt>
              </c:strCache>
            </c:strRef>
          </c:cat>
          <c:val>
            <c:numRef>
              <c:f>'Summary '!$C$40:$E$40</c:f>
              <c:numCache>
                <c:formatCode>General</c:formatCode>
                <c:ptCount val="3"/>
                <c:pt idx="0">
                  <c:v>1</c:v>
                </c:pt>
                <c:pt idx="1">
                  <c:v>0</c:v>
                </c:pt>
                <c:pt idx="2">
                  <c:v>1</c:v>
                </c:pt>
              </c:numCache>
            </c:numRef>
          </c:val>
        </c:ser>
        <c:ser>
          <c:idx val="1"/>
          <c:order val="1"/>
          <c:tx>
            <c:strRef>
              <c:f>'Summary '!$B$41</c:f>
              <c:strCache>
                <c:ptCount val="1"/>
                <c:pt idx="0">
                  <c:v>Medium</c:v>
                </c:pt>
              </c:strCache>
            </c:strRef>
          </c:tx>
          <c:spPr>
            <a:solidFill>
              <a:srgbClr val="FFFF99"/>
            </a:solidFill>
            <a:scene3d>
              <a:camera prst="orthographicFront"/>
              <a:lightRig rig="threePt" dir="t"/>
            </a:scene3d>
            <a:sp3d>
              <a:bevelT w="63500" h="25400"/>
            </a:sp3d>
          </c:spPr>
          <c:invertIfNegative val="0"/>
          <c:cat>
            <c:strRef>
              <c:f>'Summary '!$C$39:$E$39</c:f>
              <c:strCache>
                <c:ptCount val="3"/>
                <c:pt idx="0">
                  <c:v>Current</c:v>
                </c:pt>
                <c:pt idx="1">
                  <c:v>2030</c:v>
                </c:pt>
                <c:pt idx="2">
                  <c:v>2070</c:v>
                </c:pt>
              </c:strCache>
            </c:strRef>
          </c:cat>
          <c:val>
            <c:numRef>
              <c:f>'Summary '!$C$41:$E$41</c:f>
              <c:numCache>
                <c:formatCode>General</c:formatCode>
                <c:ptCount val="3"/>
                <c:pt idx="0">
                  <c:v>5</c:v>
                </c:pt>
                <c:pt idx="1">
                  <c:v>3</c:v>
                </c:pt>
                <c:pt idx="2">
                  <c:v>3</c:v>
                </c:pt>
              </c:numCache>
            </c:numRef>
          </c:val>
        </c:ser>
        <c:ser>
          <c:idx val="2"/>
          <c:order val="2"/>
          <c:tx>
            <c:strRef>
              <c:f>'Summary '!$B$42</c:f>
              <c:strCache>
                <c:ptCount val="1"/>
                <c:pt idx="0">
                  <c:v>High</c:v>
                </c:pt>
              </c:strCache>
            </c:strRef>
          </c:tx>
          <c:spPr>
            <a:solidFill>
              <a:srgbClr val="FFC000"/>
            </a:solidFill>
            <a:scene3d>
              <a:camera prst="orthographicFront"/>
              <a:lightRig rig="threePt" dir="t"/>
            </a:scene3d>
            <a:sp3d>
              <a:bevelT w="63500" h="25400"/>
            </a:sp3d>
          </c:spPr>
          <c:invertIfNegative val="0"/>
          <c:cat>
            <c:strRef>
              <c:f>'Summary '!$C$39:$E$39</c:f>
              <c:strCache>
                <c:ptCount val="3"/>
                <c:pt idx="0">
                  <c:v>Current</c:v>
                </c:pt>
                <c:pt idx="1">
                  <c:v>2030</c:v>
                </c:pt>
                <c:pt idx="2">
                  <c:v>2070</c:v>
                </c:pt>
              </c:strCache>
            </c:strRef>
          </c:cat>
          <c:val>
            <c:numRef>
              <c:f>'Summary '!$C$42:$E$42</c:f>
              <c:numCache>
                <c:formatCode>General</c:formatCode>
                <c:ptCount val="3"/>
                <c:pt idx="0">
                  <c:v>0</c:v>
                </c:pt>
                <c:pt idx="1">
                  <c:v>4</c:v>
                </c:pt>
                <c:pt idx="2">
                  <c:v>3</c:v>
                </c:pt>
              </c:numCache>
            </c:numRef>
          </c:val>
        </c:ser>
        <c:ser>
          <c:idx val="3"/>
          <c:order val="3"/>
          <c:tx>
            <c:strRef>
              <c:f>'Summary '!$B$43</c:f>
              <c:strCache>
                <c:ptCount val="1"/>
                <c:pt idx="0">
                  <c:v>Extreme</c:v>
                </c:pt>
              </c:strCache>
            </c:strRef>
          </c:tx>
          <c:spPr>
            <a:solidFill>
              <a:srgbClr val="C00000"/>
            </a:solidFill>
            <a:scene3d>
              <a:camera prst="orthographicFront"/>
              <a:lightRig rig="threePt" dir="t"/>
            </a:scene3d>
            <a:sp3d>
              <a:bevelT w="63500" h="25400"/>
            </a:sp3d>
          </c:spPr>
          <c:invertIfNegative val="0"/>
          <c:cat>
            <c:strRef>
              <c:f>'Summary '!$C$39:$E$39</c:f>
              <c:strCache>
                <c:ptCount val="3"/>
                <c:pt idx="0">
                  <c:v>Current</c:v>
                </c:pt>
                <c:pt idx="1">
                  <c:v>2030</c:v>
                </c:pt>
                <c:pt idx="2">
                  <c:v>2070</c:v>
                </c:pt>
              </c:strCache>
            </c:strRef>
          </c:cat>
          <c:val>
            <c:numRef>
              <c:f>'Summary '!$C$43:$E$43</c:f>
              <c:numCache>
                <c:formatCode>General</c:formatCode>
                <c:ptCount val="3"/>
                <c:pt idx="0">
                  <c:v>1</c:v>
                </c:pt>
                <c:pt idx="1">
                  <c:v>0</c:v>
                </c:pt>
                <c:pt idx="2">
                  <c:v>0</c:v>
                </c:pt>
              </c:numCache>
            </c:numRef>
          </c:val>
        </c:ser>
        <c:dLbls>
          <c:showLegendKey val="0"/>
          <c:showVal val="0"/>
          <c:showCatName val="0"/>
          <c:showSerName val="0"/>
          <c:showPercent val="0"/>
          <c:showBubbleSize val="0"/>
        </c:dLbls>
        <c:gapWidth val="95"/>
        <c:overlap val="100"/>
        <c:axId val="90654208"/>
        <c:axId val="90656128"/>
      </c:barChart>
      <c:catAx>
        <c:axId val="90654208"/>
        <c:scaling>
          <c:orientation val="minMax"/>
        </c:scaling>
        <c:delete val="0"/>
        <c:axPos val="b"/>
        <c:majorTickMark val="none"/>
        <c:minorTickMark val="none"/>
        <c:tickLblPos val="nextTo"/>
        <c:crossAx val="90656128"/>
        <c:crosses val="autoZero"/>
        <c:auto val="1"/>
        <c:lblAlgn val="ctr"/>
        <c:lblOffset val="100"/>
        <c:noMultiLvlLbl val="0"/>
      </c:catAx>
      <c:valAx>
        <c:axId val="90656128"/>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jorGridlines>
        <c:numFmt formatCode="General" sourceLinked="1"/>
        <c:majorTickMark val="none"/>
        <c:minorTickMark val="none"/>
        <c:tickLblPos val="nextTo"/>
        <c:crossAx val="90654208"/>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Infrastructure</a:t>
            </a:r>
          </a:p>
        </c:rich>
      </c:tx>
      <c:overlay val="0"/>
    </c:title>
    <c:autoTitleDeleted val="0"/>
    <c:plotArea>
      <c:layout/>
      <c:barChart>
        <c:barDir val="col"/>
        <c:grouping val="stacked"/>
        <c:varyColors val="0"/>
        <c:ser>
          <c:idx val="0"/>
          <c:order val="0"/>
          <c:tx>
            <c:strRef>
              <c:f>'Summary '!$B$58</c:f>
              <c:strCache>
                <c:ptCount val="1"/>
                <c:pt idx="0">
                  <c:v>Low</c:v>
                </c:pt>
              </c:strCache>
            </c:strRef>
          </c:tx>
          <c:spPr>
            <a:solidFill>
              <a:schemeClr val="accent5">
                <a:lumMod val="20000"/>
                <a:lumOff val="80000"/>
              </a:schemeClr>
            </a:solidFill>
            <a:scene3d>
              <a:camera prst="orthographicFront"/>
              <a:lightRig rig="threePt" dir="t"/>
            </a:scene3d>
            <a:sp3d>
              <a:bevelT w="63500" h="25400"/>
            </a:sp3d>
          </c:spPr>
          <c:invertIfNegative val="0"/>
          <c:cat>
            <c:strRef>
              <c:f>'Summary '!$C$57:$E$57</c:f>
              <c:strCache>
                <c:ptCount val="3"/>
                <c:pt idx="0">
                  <c:v>Current</c:v>
                </c:pt>
                <c:pt idx="1">
                  <c:v>2030</c:v>
                </c:pt>
                <c:pt idx="2">
                  <c:v>2070</c:v>
                </c:pt>
              </c:strCache>
            </c:strRef>
          </c:cat>
          <c:val>
            <c:numRef>
              <c:f>'Summary '!$C$58:$E$58</c:f>
              <c:numCache>
                <c:formatCode>General</c:formatCode>
                <c:ptCount val="3"/>
                <c:pt idx="0">
                  <c:v>3</c:v>
                </c:pt>
                <c:pt idx="1">
                  <c:v>3</c:v>
                </c:pt>
                <c:pt idx="2">
                  <c:v>1</c:v>
                </c:pt>
              </c:numCache>
            </c:numRef>
          </c:val>
        </c:ser>
        <c:ser>
          <c:idx val="1"/>
          <c:order val="1"/>
          <c:tx>
            <c:strRef>
              <c:f>'Summary '!$B$59</c:f>
              <c:strCache>
                <c:ptCount val="1"/>
                <c:pt idx="0">
                  <c:v>Medium</c:v>
                </c:pt>
              </c:strCache>
            </c:strRef>
          </c:tx>
          <c:spPr>
            <a:solidFill>
              <a:srgbClr val="FFFF99"/>
            </a:solidFill>
            <a:scene3d>
              <a:camera prst="orthographicFront"/>
              <a:lightRig rig="threePt" dir="t"/>
            </a:scene3d>
            <a:sp3d>
              <a:bevelT w="63500" h="25400"/>
            </a:sp3d>
          </c:spPr>
          <c:invertIfNegative val="0"/>
          <c:cat>
            <c:strRef>
              <c:f>'Summary '!$C$57:$E$57</c:f>
              <c:strCache>
                <c:ptCount val="3"/>
                <c:pt idx="0">
                  <c:v>Current</c:v>
                </c:pt>
                <c:pt idx="1">
                  <c:v>2030</c:v>
                </c:pt>
                <c:pt idx="2">
                  <c:v>2070</c:v>
                </c:pt>
              </c:strCache>
            </c:strRef>
          </c:cat>
          <c:val>
            <c:numRef>
              <c:f>'Summary '!$C$59:$E$59</c:f>
              <c:numCache>
                <c:formatCode>General</c:formatCode>
                <c:ptCount val="3"/>
                <c:pt idx="0">
                  <c:v>5</c:v>
                </c:pt>
                <c:pt idx="1">
                  <c:v>3</c:v>
                </c:pt>
                <c:pt idx="2">
                  <c:v>5</c:v>
                </c:pt>
              </c:numCache>
            </c:numRef>
          </c:val>
        </c:ser>
        <c:ser>
          <c:idx val="2"/>
          <c:order val="2"/>
          <c:tx>
            <c:strRef>
              <c:f>'Summary '!$B$60</c:f>
              <c:strCache>
                <c:ptCount val="1"/>
                <c:pt idx="0">
                  <c:v>High</c:v>
                </c:pt>
              </c:strCache>
            </c:strRef>
          </c:tx>
          <c:spPr>
            <a:solidFill>
              <a:srgbClr val="FFC000"/>
            </a:solidFill>
            <a:scene3d>
              <a:camera prst="orthographicFront"/>
              <a:lightRig rig="threePt" dir="t"/>
            </a:scene3d>
            <a:sp3d>
              <a:bevelT w="63500" h="25400"/>
            </a:sp3d>
          </c:spPr>
          <c:invertIfNegative val="0"/>
          <c:cat>
            <c:strRef>
              <c:f>'Summary '!$C$57:$E$57</c:f>
              <c:strCache>
                <c:ptCount val="3"/>
                <c:pt idx="0">
                  <c:v>Current</c:v>
                </c:pt>
                <c:pt idx="1">
                  <c:v>2030</c:v>
                </c:pt>
                <c:pt idx="2">
                  <c:v>2070</c:v>
                </c:pt>
              </c:strCache>
            </c:strRef>
          </c:cat>
          <c:val>
            <c:numRef>
              <c:f>'Summary '!$C$60:$E$60</c:f>
              <c:numCache>
                <c:formatCode>General</c:formatCode>
                <c:ptCount val="3"/>
                <c:pt idx="0">
                  <c:v>1</c:v>
                </c:pt>
                <c:pt idx="1">
                  <c:v>3</c:v>
                </c:pt>
                <c:pt idx="2">
                  <c:v>3</c:v>
                </c:pt>
              </c:numCache>
            </c:numRef>
          </c:val>
        </c:ser>
        <c:ser>
          <c:idx val="3"/>
          <c:order val="3"/>
          <c:tx>
            <c:strRef>
              <c:f>'Summary '!$B$61</c:f>
              <c:strCache>
                <c:ptCount val="1"/>
                <c:pt idx="0">
                  <c:v>Extreme</c:v>
                </c:pt>
              </c:strCache>
            </c:strRef>
          </c:tx>
          <c:spPr>
            <a:solidFill>
              <a:srgbClr val="C00000"/>
            </a:solidFill>
            <a:scene3d>
              <a:camera prst="orthographicFront"/>
              <a:lightRig rig="threePt" dir="t"/>
            </a:scene3d>
            <a:sp3d>
              <a:bevelT w="63500" h="25400"/>
            </a:sp3d>
          </c:spPr>
          <c:invertIfNegative val="0"/>
          <c:cat>
            <c:strRef>
              <c:f>'Summary '!$C$57:$E$57</c:f>
              <c:strCache>
                <c:ptCount val="3"/>
                <c:pt idx="0">
                  <c:v>Current</c:v>
                </c:pt>
                <c:pt idx="1">
                  <c:v>2030</c:v>
                </c:pt>
                <c:pt idx="2">
                  <c:v>2070</c:v>
                </c:pt>
              </c:strCache>
            </c:strRef>
          </c:cat>
          <c:val>
            <c:numRef>
              <c:f>'Summary '!$C$61:$E$61</c:f>
              <c:numCache>
                <c:formatCode>General</c:formatCode>
                <c:ptCount val="3"/>
                <c:pt idx="0">
                  <c:v>0</c:v>
                </c:pt>
                <c:pt idx="1">
                  <c:v>0</c:v>
                </c:pt>
                <c:pt idx="2">
                  <c:v>0</c:v>
                </c:pt>
              </c:numCache>
            </c:numRef>
          </c:val>
        </c:ser>
        <c:dLbls>
          <c:showLegendKey val="0"/>
          <c:showVal val="0"/>
          <c:showCatName val="0"/>
          <c:showSerName val="0"/>
          <c:showPercent val="0"/>
          <c:showBubbleSize val="0"/>
        </c:dLbls>
        <c:gapWidth val="95"/>
        <c:overlap val="100"/>
        <c:axId val="90711168"/>
        <c:axId val="90712704"/>
      </c:barChart>
      <c:catAx>
        <c:axId val="90711168"/>
        <c:scaling>
          <c:orientation val="minMax"/>
        </c:scaling>
        <c:delete val="0"/>
        <c:axPos val="b"/>
        <c:majorTickMark val="none"/>
        <c:minorTickMark val="none"/>
        <c:tickLblPos val="nextTo"/>
        <c:crossAx val="90712704"/>
        <c:crosses val="autoZero"/>
        <c:auto val="1"/>
        <c:lblAlgn val="ctr"/>
        <c:lblOffset val="100"/>
        <c:noMultiLvlLbl val="0"/>
      </c:catAx>
      <c:valAx>
        <c:axId val="90712704"/>
        <c:scaling>
          <c:orientation val="minMax"/>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jorGridlines>
        <c:numFmt formatCode="General" sourceLinked="1"/>
        <c:majorTickMark val="none"/>
        <c:minorTickMark val="none"/>
        <c:tickLblPos val="nextTo"/>
        <c:crossAx val="90711168"/>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Economic development</a:t>
            </a:r>
            <a:r>
              <a:rPr lang="en-AU" baseline="0"/>
              <a:t> </a:t>
            </a:r>
            <a:endParaRPr lang="en-AU"/>
          </a:p>
        </c:rich>
      </c:tx>
      <c:overlay val="0"/>
    </c:title>
    <c:autoTitleDeleted val="0"/>
    <c:plotArea>
      <c:layout/>
      <c:barChart>
        <c:barDir val="col"/>
        <c:grouping val="stacked"/>
        <c:varyColors val="0"/>
        <c:ser>
          <c:idx val="0"/>
          <c:order val="0"/>
          <c:tx>
            <c:strRef>
              <c:f>'Summary '!$B$76</c:f>
              <c:strCache>
                <c:ptCount val="1"/>
                <c:pt idx="0">
                  <c:v>Low</c:v>
                </c:pt>
              </c:strCache>
            </c:strRef>
          </c:tx>
          <c:spPr>
            <a:solidFill>
              <a:schemeClr val="accent5">
                <a:lumMod val="20000"/>
                <a:lumOff val="80000"/>
              </a:schemeClr>
            </a:solidFill>
            <a:scene3d>
              <a:camera prst="orthographicFront"/>
              <a:lightRig rig="threePt" dir="t"/>
            </a:scene3d>
            <a:sp3d>
              <a:bevelT w="63500" h="25400"/>
            </a:sp3d>
          </c:spPr>
          <c:invertIfNegative val="0"/>
          <c:cat>
            <c:strRef>
              <c:f>'Summary '!$C$75:$E$75</c:f>
              <c:strCache>
                <c:ptCount val="3"/>
                <c:pt idx="0">
                  <c:v>Current</c:v>
                </c:pt>
                <c:pt idx="1">
                  <c:v>2030</c:v>
                </c:pt>
                <c:pt idx="2">
                  <c:v>2070</c:v>
                </c:pt>
              </c:strCache>
            </c:strRef>
          </c:cat>
          <c:val>
            <c:numRef>
              <c:f>'Summary '!$C$76:$E$76</c:f>
              <c:numCache>
                <c:formatCode>General</c:formatCode>
                <c:ptCount val="3"/>
                <c:pt idx="0">
                  <c:v>2</c:v>
                </c:pt>
                <c:pt idx="1">
                  <c:v>0</c:v>
                </c:pt>
                <c:pt idx="2">
                  <c:v>0</c:v>
                </c:pt>
              </c:numCache>
            </c:numRef>
          </c:val>
        </c:ser>
        <c:ser>
          <c:idx val="1"/>
          <c:order val="1"/>
          <c:tx>
            <c:strRef>
              <c:f>'Summary '!$B$77</c:f>
              <c:strCache>
                <c:ptCount val="1"/>
                <c:pt idx="0">
                  <c:v>Medium</c:v>
                </c:pt>
              </c:strCache>
            </c:strRef>
          </c:tx>
          <c:spPr>
            <a:solidFill>
              <a:srgbClr val="FFFF99"/>
            </a:solidFill>
            <a:scene3d>
              <a:camera prst="orthographicFront"/>
              <a:lightRig rig="threePt" dir="t"/>
            </a:scene3d>
            <a:sp3d>
              <a:bevelT w="63500" h="25400"/>
            </a:sp3d>
          </c:spPr>
          <c:invertIfNegative val="0"/>
          <c:cat>
            <c:strRef>
              <c:f>'Summary '!$C$75:$E$75</c:f>
              <c:strCache>
                <c:ptCount val="3"/>
                <c:pt idx="0">
                  <c:v>Current</c:v>
                </c:pt>
                <c:pt idx="1">
                  <c:v>2030</c:v>
                </c:pt>
                <c:pt idx="2">
                  <c:v>2070</c:v>
                </c:pt>
              </c:strCache>
            </c:strRef>
          </c:cat>
          <c:val>
            <c:numRef>
              <c:f>'Summary '!$C$77:$E$77</c:f>
              <c:numCache>
                <c:formatCode>General</c:formatCode>
                <c:ptCount val="3"/>
                <c:pt idx="0">
                  <c:v>2</c:v>
                </c:pt>
                <c:pt idx="1">
                  <c:v>4</c:v>
                </c:pt>
                <c:pt idx="2">
                  <c:v>4</c:v>
                </c:pt>
              </c:numCache>
            </c:numRef>
          </c:val>
        </c:ser>
        <c:ser>
          <c:idx val="2"/>
          <c:order val="2"/>
          <c:tx>
            <c:strRef>
              <c:f>'Summary '!$B$78</c:f>
              <c:strCache>
                <c:ptCount val="1"/>
                <c:pt idx="0">
                  <c:v>High</c:v>
                </c:pt>
              </c:strCache>
            </c:strRef>
          </c:tx>
          <c:spPr>
            <a:solidFill>
              <a:srgbClr val="FFC000"/>
            </a:solidFill>
            <a:scene3d>
              <a:camera prst="orthographicFront"/>
              <a:lightRig rig="threePt" dir="t"/>
            </a:scene3d>
            <a:sp3d>
              <a:bevelT w="63500" h="25400"/>
            </a:sp3d>
          </c:spPr>
          <c:invertIfNegative val="0"/>
          <c:cat>
            <c:strRef>
              <c:f>'Summary '!$C$75:$E$75</c:f>
              <c:strCache>
                <c:ptCount val="3"/>
                <c:pt idx="0">
                  <c:v>Current</c:v>
                </c:pt>
                <c:pt idx="1">
                  <c:v>2030</c:v>
                </c:pt>
                <c:pt idx="2">
                  <c:v>2070</c:v>
                </c:pt>
              </c:strCache>
            </c:strRef>
          </c:cat>
          <c:val>
            <c:numRef>
              <c:f>'Summary '!$C$78:$E$78</c:f>
              <c:numCache>
                <c:formatCode>General</c:formatCode>
                <c:ptCount val="3"/>
                <c:pt idx="0">
                  <c:v>2</c:v>
                </c:pt>
                <c:pt idx="1">
                  <c:v>2</c:v>
                </c:pt>
                <c:pt idx="2">
                  <c:v>2</c:v>
                </c:pt>
              </c:numCache>
            </c:numRef>
          </c:val>
        </c:ser>
        <c:ser>
          <c:idx val="3"/>
          <c:order val="3"/>
          <c:tx>
            <c:strRef>
              <c:f>'Summary '!$B$79</c:f>
              <c:strCache>
                <c:ptCount val="1"/>
                <c:pt idx="0">
                  <c:v>Extreme</c:v>
                </c:pt>
              </c:strCache>
            </c:strRef>
          </c:tx>
          <c:spPr>
            <a:solidFill>
              <a:srgbClr val="C00000"/>
            </a:solidFill>
            <a:scene3d>
              <a:camera prst="orthographicFront"/>
              <a:lightRig rig="threePt" dir="t"/>
            </a:scene3d>
            <a:sp3d>
              <a:bevelT w="63500" h="25400"/>
            </a:sp3d>
          </c:spPr>
          <c:invertIfNegative val="0"/>
          <c:cat>
            <c:strRef>
              <c:f>'Summary '!$C$75:$E$75</c:f>
              <c:strCache>
                <c:ptCount val="3"/>
                <c:pt idx="0">
                  <c:v>Current</c:v>
                </c:pt>
                <c:pt idx="1">
                  <c:v>2030</c:v>
                </c:pt>
                <c:pt idx="2">
                  <c:v>2070</c:v>
                </c:pt>
              </c:strCache>
            </c:strRef>
          </c:cat>
          <c:val>
            <c:numRef>
              <c:f>'Summary '!$C$79:$E$79</c:f>
              <c:numCache>
                <c:formatCode>General</c:formatCode>
                <c:ptCount val="3"/>
                <c:pt idx="0">
                  <c:v>0</c:v>
                </c:pt>
                <c:pt idx="1">
                  <c:v>0</c:v>
                </c:pt>
                <c:pt idx="2">
                  <c:v>0</c:v>
                </c:pt>
              </c:numCache>
            </c:numRef>
          </c:val>
        </c:ser>
        <c:dLbls>
          <c:showLegendKey val="0"/>
          <c:showVal val="0"/>
          <c:showCatName val="0"/>
          <c:showSerName val="0"/>
          <c:showPercent val="0"/>
          <c:showBubbleSize val="0"/>
        </c:dLbls>
        <c:gapWidth val="95"/>
        <c:overlap val="100"/>
        <c:axId val="101527552"/>
        <c:axId val="101529472"/>
      </c:barChart>
      <c:catAx>
        <c:axId val="101527552"/>
        <c:scaling>
          <c:orientation val="minMax"/>
        </c:scaling>
        <c:delete val="0"/>
        <c:axPos val="b"/>
        <c:majorTickMark val="none"/>
        <c:minorTickMark val="none"/>
        <c:tickLblPos val="nextTo"/>
        <c:crossAx val="101529472"/>
        <c:crosses val="autoZero"/>
        <c:auto val="1"/>
        <c:lblAlgn val="ctr"/>
        <c:lblOffset val="100"/>
        <c:noMultiLvlLbl val="0"/>
      </c:catAx>
      <c:valAx>
        <c:axId val="101529472"/>
        <c:scaling>
          <c:orientation val="minMax"/>
        </c:scaling>
        <c:delete val="0"/>
        <c:axPos val="l"/>
        <c:majorGridlines/>
        <c:numFmt formatCode="General" sourceLinked="1"/>
        <c:majorTickMark val="none"/>
        <c:minorTickMark val="none"/>
        <c:tickLblPos val="nextTo"/>
        <c:crossAx val="101527552"/>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Environment</a:t>
            </a:r>
          </a:p>
        </c:rich>
      </c:tx>
      <c:overlay val="0"/>
    </c:title>
    <c:autoTitleDeleted val="0"/>
    <c:plotArea>
      <c:layout/>
      <c:barChart>
        <c:barDir val="col"/>
        <c:grouping val="stacked"/>
        <c:varyColors val="0"/>
        <c:ser>
          <c:idx val="0"/>
          <c:order val="0"/>
          <c:tx>
            <c:strRef>
              <c:f>'Summary '!$B$112</c:f>
              <c:strCache>
                <c:ptCount val="1"/>
                <c:pt idx="0">
                  <c:v>Low</c:v>
                </c:pt>
              </c:strCache>
            </c:strRef>
          </c:tx>
          <c:invertIfNegative val="0"/>
          <c:cat>
            <c:strRef>
              <c:f>'Summary '!$C$111:$E$111</c:f>
              <c:strCache>
                <c:ptCount val="3"/>
                <c:pt idx="0">
                  <c:v>Current</c:v>
                </c:pt>
                <c:pt idx="1">
                  <c:v>2030</c:v>
                </c:pt>
                <c:pt idx="2">
                  <c:v>2070</c:v>
                </c:pt>
              </c:strCache>
            </c:strRef>
          </c:cat>
          <c:val>
            <c:numRef>
              <c:f>'Summary '!$C$112:$E$112</c:f>
              <c:numCache>
                <c:formatCode>General</c:formatCode>
                <c:ptCount val="3"/>
                <c:pt idx="0">
                  <c:v>0</c:v>
                </c:pt>
                <c:pt idx="1">
                  <c:v>0</c:v>
                </c:pt>
                <c:pt idx="2">
                  <c:v>0</c:v>
                </c:pt>
              </c:numCache>
            </c:numRef>
          </c:val>
        </c:ser>
        <c:ser>
          <c:idx val="1"/>
          <c:order val="1"/>
          <c:tx>
            <c:strRef>
              <c:f>'Summary '!$B$113</c:f>
              <c:strCache>
                <c:ptCount val="1"/>
                <c:pt idx="0">
                  <c:v>Medium</c:v>
                </c:pt>
              </c:strCache>
            </c:strRef>
          </c:tx>
          <c:spPr>
            <a:solidFill>
              <a:srgbClr val="FFFF99"/>
            </a:solidFill>
            <a:scene3d>
              <a:camera prst="orthographicFront"/>
              <a:lightRig rig="threePt" dir="t"/>
            </a:scene3d>
            <a:sp3d>
              <a:bevelT w="63500" h="25400"/>
            </a:sp3d>
          </c:spPr>
          <c:invertIfNegative val="0"/>
          <c:cat>
            <c:strRef>
              <c:f>'Summary '!$C$111:$E$111</c:f>
              <c:strCache>
                <c:ptCount val="3"/>
                <c:pt idx="0">
                  <c:v>Current</c:v>
                </c:pt>
                <c:pt idx="1">
                  <c:v>2030</c:v>
                </c:pt>
                <c:pt idx="2">
                  <c:v>2070</c:v>
                </c:pt>
              </c:strCache>
            </c:strRef>
          </c:cat>
          <c:val>
            <c:numRef>
              <c:f>'Summary '!$C$113:$E$113</c:f>
              <c:numCache>
                <c:formatCode>General</c:formatCode>
                <c:ptCount val="3"/>
                <c:pt idx="0">
                  <c:v>2</c:v>
                </c:pt>
                <c:pt idx="1">
                  <c:v>1</c:v>
                </c:pt>
                <c:pt idx="2">
                  <c:v>1</c:v>
                </c:pt>
              </c:numCache>
            </c:numRef>
          </c:val>
        </c:ser>
        <c:ser>
          <c:idx val="2"/>
          <c:order val="2"/>
          <c:tx>
            <c:strRef>
              <c:f>'Summary '!$B$114</c:f>
              <c:strCache>
                <c:ptCount val="1"/>
                <c:pt idx="0">
                  <c:v>High</c:v>
                </c:pt>
              </c:strCache>
            </c:strRef>
          </c:tx>
          <c:spPr>
            <a:solidFill>
              <a:srgbClr val="FFC000"/>
            </a:solidFill>
            <a:scene3d>
              <a:camera prst="orthographicFront"/>
              <a:lightRig rig="threePt" dir="t"/>
            </a:scene3d>
            <a:sp3d>
              <a:bevelT w="63500" h="25400"/>
            </a:sp3d>
          </c:spPr>
          <c:invertIfNegative val="0"/>
          <c:cat>
            <c:strRef>
              <c:f>'Summary '!$C$111:$E$111</c:f>
              <c:strCache>
                <c:ptCount val="3"/>
                <c:pt idx="0">
                  <c:v>Current</c:v>
                </c:pt>
                <c:pt idx="1">
                  <c:v>2030</c:v>
                </c:pt>
                <c:pt idx="2">
                  <c:v>2070</c:v>
                </c:pt>
              </c:strCache>
            </c:strRef>
          </c:cat>
          <c:val>
            <c:numRef>
              <c:f>'Summary '!$C$114:$E$114</c:f>
              <c:numCache>
                <c:formatCode>General</c:formatCode>
                <c:ptCount val="3"/>
                <c:pt idx="0">
                  <c:v>4</c:v>
                </c:pt>
                <c:pt idx="1">
                  <c:v>5</c:v>
                </c:pt>
                <c:pt idx="2">
                  <c:v>2</c:v>
                </c:pt>
              </c:numCache>
            </c:numRef>
          </c:val>
        </c:ser>
        <c:ser>
          <c:idx val="3"/>
          <c:order val="3"/>
          <c:tx>
            <c:strRef>
              <c:f>'Summary '!$B$115</c:f>
              <c:strCache>
                <c:ptCount val="1"/>
                <c:pt idx="0">
                  <c:v>Extreme</c:v>
                </c:pt>
              </c:strCache>
            </c:strRef>
          </c:tx>
          <c:spPr>
            <a:solidFill>
              <a:srgbClr val="C00000"/>
            </a:solidFill>
            <a:scene3d>
              <a:camera prst="orthographicFront"/>
              <a:lightRig rig="threePt" dir="t"/>
            </a:scene3d>
            <a:sp3d>
              <a:bevelT w="63500" h="25400"/>
            </a:sp3d>
          </c:spPr>
          <c:invertIfNegative val="0"/>
          <c:cat>
            <c:strRef>
              <c:f>'Summary '!$C$111:$E$111</c:f>
              <c:strCache>
                <c:ptCount val="3"/>
                <c:pt idx="0">
                  <c:v>Current</c:v>
                </c:pt>
                <c:pt idx="1">
                  <c:v>2030</c:v>
                </c:pt>
                <c:pt idx="2">
                  <c:v>2070</c:v>
                </c:pt>
              </c:strCache>
            </c:strRef>
          </c:cat>
          <c:val>
            <c:numRef>
              <c:f>'Summary '!$C$115:$E$115</c:f>
              <c:numCache>
                <c:formatCode>General</c:formatCode>
                <c:ptCount val="3"/>
                <c:pt idx="0">
                  <c:v>1</c:v>
                </c:pt>
                <c:pt idx="1">
                  <c:v>1</c:v>
                </c:pt>
                <c:pt idx="2">
                  <c:v>4</c:v>
                </c:pt>
              </c:numCache>
            </c:numRef>
          </c:val>
        </c:ser>
        <c:dLbls>
          <c:showLegendKey val="0"/>
          <c:showVal val="0"/>
          <c:showCatName val="0"/>
          <c:showSerName val="0"/>
          <c:showPercent val="0"/>
          <c:showBubbleSize val="0"/>
        </c:dLbls>
        <c:gapWidth val="95"/>
        <c:overlap val="100"/>
        <c:axId val="103110528"/>
        <c:axId val="103112064"/>
      </c:barChart>
      <c:catAx>
        <c:axId val="103110528"/>
        <c:scaling>
          <c:orientation val="minMax"/>
        </c:scaling>
        <c:delete val="0"/>
        <c:axPos val="b"/>
        <c:majorTickMark val="none"/>
        <c:minorTickMark val="none"/>
        <c:tickLblPos val="nextTo"/>
        <c:crossAx val="103112064"/>
        <c:crosses val="autoZero"/>
        <c:auto val="1"/>
        <c:lblAlgn val="ctr"/>
        <c:lblOffset val="100"/>
        <c:noMultiLvlLbl val="0"/>
      </c:catAx>
      <c:valAx>
        <c:axId val="103112064"/>
        <c:scaling>
          <c:orientation val="minMax"/>
        </c:scaling>
        <c:delete val="0"/>
        <c:axPos val="l"/>
        <c:majorGridlines/>
        <c:numFmt formatCode="General" sourceLinked="1"/>
        <c:majorTickMark val="none"/>
        <c:minorTickMark val="none"/>
        <c:tickLblPos val="nextTo"/>
        <c:crossAx val="103110528"/>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Social</a:t>
            </a:r>
            <a:r>
              <a:rPr lang="en-AU" baseline="0"/>
              <a:t> &amp; community</a:t>
            </a:r>
            <a:endParaRPr lang="en-AU"/>
          </a:p>
        </c:rich>
      </c:tx>
      <c:overlay val="0"/>
    </c:title>
    <c:autoTitleDeleted val="0"/>
    <c:plotArea>
      <c:layout/>
      <c:barChart>
        <c:barDir val="col"/>
        <c:grouping val="stacked"/>
        <c:varyColors val="0"/>
        <c:ser>
          <c:idx val="0"/>
          <c:order val="0"/>
          <c:tx>
            <c:strRef>
              <c:f>'Summary '!$B$94</c:f>
              <c:strCache>
                <c:ptCount val="1"/>
                <c:pt idx="0">
                  <c:v>Low</c:v>
                </c:pt>
              </c:strCache>
            </c:strRef>
          </c:tx>
          <c:spPr>
            <a:solidFill>
              <a:schemeClr val="accent5">
                <a:lumMod val="20000"/>
                <a:lumOff val="80000"/>
              </a:schemeClr>
            </a:solidFill>
            <a:scene3d>
              <a:camera prst="orthographicFront"/>
              <a:lightRig rig="threePt" dir="t"/>
            </a:scene3d>
            <a:sp3d>
              <a:bevelT w="63500" h="25400"/>
            </a:sp3d>
          </c:spPr>
          <c:invertIfNegative val="0"/>
          <c:cat>
            <c:strRef>
              <c:f>'Summary '!$C$93:$E$93</c:f>
              <c:strCache>
                <c:ptCount val="3"/>
                <c:pt idx="0">
                  <c:v>Current</c:v>
                </c:pt>
                <c:pt idx="1">
                  <c:v>2030</c:v>
                </c:pt>
                <c:pt idx="2">
                  <c:v>2070</c:v>
                </c:pt>
              </c:strCache>
            </c:strRef>
          </c:cat>
          <c:val>
            <c:numRef>
              <c:f>'Summary '!$C$94:$E$94</c:f>
              <c:numCache>
                <c:formatCode>General</c:formatCode>
                <c:ptCount val="3"/>
                <c:pt idx="0">
                  <c:v>2</c:v>
                </c:pt>
                <c:pt idx="1">
                  <c:v>0</c:v>
                </c:pt>
                <c:pt idx="2">
                  <c:v>0</c:v>
                </c:pt>
              </c:numCache>
            </c:numRef>
          </c:val>
        </c:ser>
        <c:ser>
          <c:idx val="1"/>
          <c:order val="1"/>
          <c:tx>
            <c:strRef>
              <c:f>'Summary '!$B$95</c:f>
              <c:strCache>
                <c:ptCount val="1"/>
                <c:pt idx="0">
                  <c:v>Medium</c:v>
                </c:pt>
              </c:strCache>
            </c:strRef>
          </c:tx>
          <c:spPr>
            <a:solidFill>
              <a:srgbClr val="FFFF99"/>
            </a:solidFill>
            <a:scene3d>
              <a:camera prst="orthographicFront"/>
              <a:lightRig rig="threePt" dir="t"/>
            </a:scene3d>
            <a:sp3d>
              <a:bevelT w="63500" h="25400"/>
            </a:sp3d>
          </c:spPr>
          <c:invertIfNegative val="0"/>
          <c:cat>
            <c:strRef>
              <c:f>'Summary '!$C$93:$E$93</c:f>
              <c:strCache>
                <c:ptCount val="3"/>
                <c:pt idx="0">
                  <c:v>Current</c:v>
                </c:pt>
                <c:pt idx="1">
                  <c:v>2030</c:v>
                </c:pt>
                <c:pt idx="2">
                  <c:v>2070</c:v>
                </c:pt>
              </c:strCache>
            </c:strRef>
          </c:cat>
          <c:val>
            <c:numRef>
              <c:f>'Summary '!$C$95:$E$95</c:f>
              <c:numCache>
                <c:formatCode>General</c:formatCode>
                <c:ptCount val="3"/>
                <c:pt idx="0">
                  <c:v>2</c:v>
                </c:pt>
                <c:pt idx="1">
                  <c:v>3</c:v>
                </c:pt>
                <c:pt idx="2">
                  <c:v>3</c:v>
                </c:pt>
              </c:numCache>
            </c:numRef>
          </c:val>
        </c:ser>
        <c:ser>
          <c:idx val="2"/>
          <c:order val="2"/>
          <c:tx>
            <c:strRef>
              <c:f>'Summary '!$B$96</c:f>
              <c:strCache>
                <c:ptCount val="1"/>
                <c:pt idx="0">
                  <c:v>High</c:v>
                </c:pt>
              </c:strCache>
            </c:strRef>
          </c:tx>
          <c:spPr>
            <a:solidFill>
              <a:srgbClr val="FFC000"/>
            </a:solidFill>
            <a:scene3d>
              <a:camera prst="orthographicFront"/>
              <a:lightRig rig="threePt" dir="t"/>
            </a:scene3d>
            <a:sp3d>
              <a:bevelT w="63500" h="25400"/>
            </a:sp3d>
          </c:spPr>
          <c:invertIfNegative val="0"/>
          <c:cat>
            <c:strRef>
              <c:f>'Summary '!$C$93:$E$93</c:f>
              <c:strCache>
                <c:ptCount val="3"/>
                <c:pt idx="0">
                  <c:v>Current</c:v>
                </c:pt>
                <c:pt idx="1">
                  <c:v>2030</c:v>
                </c:pt>
                <c:pt idx="2">
                  <c:v>2070</c:v>
                </c:pt>
              </c:strCache>
            </c:strRef>
          </c:cat>
          <c:val>
            <c:numRef>
              <c:f>'Summary '!$C$96:$E$96</c:f>
              <c:numCache>
                <c:formatCode>General</c:formatCode>
                <c:ptCount val="3"/>
                <c:pt idx="0">
                  <c:v>3</c:v>
                </c:pt>
                <c:pt idx="1">
                  <c:v>4</c:v>
                </c:pt>
                <c:pt idx="2">
                  <c:v>4</c:v>
                </c:pt>
              </c:numCache>
            </c:numRef>
          </c:val>
        </c:ser>
        <c:ser>
          <c:idx val="3"/>
          <c:order val="3"/>
          <c:tx>
            <c:strRef>
              <c:f>'Summary '!$B$97</c:f>
              <c:strCache>
                <c:ptCount val="1"/>
                <c:pt idx="0">
                  <c:v>Extreme</c:v>
                </c:pt>
              </c:strCache>
            </c:strRef>
          </c:tx>
          <c:spPr>
            <a:solidFill>
              <a:srgbClr val="C00000"/>
            </a:solidFill>
            <a:scene3d>
              <a:camera prst="orthographicFront"/>
              <a:lightRig rig="threePt" dir="t"/>
            </a:scene3d>
            <a:sp3d>
              <a:bevelT w="63500" h="25400"/>
            </a:sp3d>
          </c:spPr>
          <c:invertIfNegative val="0"/>
          <c:cat>
            <c:strRef>
              <c:f>'Summary '!$C$93:$E$93</c:f>
              <c:strCache>
                <c:ptCount val="3"/>
                <c:pt idx="0">
                  <c:v>Current</c:v>
                </c:pt>
                <c:pt idx="1">
                  <c:v>2030</c:v>
                </c:pt>
                <c:pt idx="2">
                  <c:v>2070</c:v>
                </c:pt>
              </c:strCache>
            </c:strRef>
          </c:cat>
          <c:val>
            <c:numRef>
              <c:f>'Summary '!$C$97:$E$97</c:f>
              <c:numCache>
                <c:formatCode>General</c:formatCode>
                <c:ptCount val="3"/>
                <c:pt idx="0">
                  <c:v>0</c:v>
                </c:pt>
                <c:pt idx="1">
                  <c:v>0</c:v>
                </c:pt>
                <c:pt idx="2">
                  <c:v>0</c:v>
                </c:pt>
              </c:numCache>
            </c:numRef>
          </c:val>
        </c:ser>
        <c:dLbls>
          <c:showLegendKey val="0"/>
          <c:showVal val="0"/>
          <c:showCatName val="0"/>
          <c:showSerName val="0"/>
          <c:showPercent val="0"/>
          <c:showBubbleSize val="0"/>
        </c:dLbls>
        <c:gapWidth val="95"/>
        <c:overlap val="100"/>
        <c:axId val="55224576"/>
        <c:axId val="55226368"/>
      </c:barChart>
      <c:catAx>
        <c:axId val="55224576"/>
        <c:scaling>
          <c:orientation val="minMax"/>
        </c:scaling>
        <c:delete val="0"/>
        <c:axPos val="b"/>
        <c:majorTickMark val="none"/>
        <c:minorTickMark val="none"/>
        <c:tickLblPos val="nextTo"/>
        <c:crossAx val="55226368"/>
        <c:crosses val="autoZero"/>
        <c:auto val="1"/>
        <c:lblAlgn val="ctr"/>
        <c:lblOffset val="100"/>
        <c:noMultiLvlLbl val="0"/>
      </c:catAx>
      <c:valAx>
        <c:axId val="55226368"/>
        <c:scaling>
          <c:orientation val="minMax"/>
        </c:scaling>
        <c:delete val="0"/>
        <c:axPos val="l"/>
        <c:majorGridlines/>
        <c:title>
          <c:overlay val="0"/>
        </c:title>
        <c:numFmt formatCode="General" sourceLinked="1"/>
        <c:majorTickMark val="none"/>
        <c:minorTickMark val="none"/>
        <c:tickLblPos val="nextTo"/>
        <c:crossAx val="5522457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19050</xdr:colOff>
      <xdr:row>1</xdr:row>
      <xdr:rowOff>142875</xdr:rowOff>
    </xdr:from>
    <xdr:to>
      <xdr:col>16</xdr:col>
      <xdr:colOff>323850</xdr:colOff>
      <xdr:row>18</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28575</xdr:colOff>
      <xdr:row>19</xdr:row>
      <xdr:rowOff>76200</xdr:rowOff>
    </xdr:from>
    <xdr:to>
      <xdr:col>16</xdr:col>
      <xdr:colOff>333375</xdr:colOff>
      <xdr:row>36</xdr:row>
      <xdr:rowOff>85725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37</xdr:row>
      <xdr:rowOff>19050</xdr:rowOff>
    </xdr:from>
    <xdr:to>
      <xdr:col>16</xdr:col>
      <xdr:colOff>304800</xdr:colOff>
      <xdr:row>53</xdr:row>
      <xdr:rowOff>114300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54</xdr:row>
      <xdr:rowOff>133350</xdr:rowOff>
    </xdr:from>
    <xdr:to>
      <xdr:col>16</xdr:col>
      <xdr:colOff>304800</xdr:colOff>
      <xdr:row>71</xdr:row>
      <xdr:rowOff>66675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73</xdr:row>
      <xdr:rowOff>9525</xdr:rowOff>
    </xdr:from>
    <xdr:to>
      <xdr:col>16</xdr:col>
      <xdr:colOff>304800</xdr:colOff>
      <xdr:row>89</xdr:row>
      <xdr:rowOff>104775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109</xdr:row>
      <xdr:rowOff>28575</xdr:rowOff>
    </xdr:from>
    <xdr:to>
      <xdr:col>16</xdr:col>
      <xdr:colOff>304800</xdr:colOff>
      <xdr:row>125</xdr:row>
      <xdr:rowOff>123825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19050</xdr:colOff>
      <xdr:row>91</xdr:row>
      <xdr:rowOff>42862</xdr:rowOff>
    </xdr:from>
    <xdr:to>
      <xdr:col>16</xdr:col>
      <xdr:colOff>323850</xdr:colOff>
      <xdr:row>107</xdr:row>
      <xdr:rowOff>138112</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kinrade/Local%20Settings/Temporary%20Internet%20Files/OLKD3/UE%20Workshop%20data%20gathering%20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1"/>
      <sheetName val="KE2"/>
      <sheetName val="KE3"/>
      <sheetName val="KE4"/>
      <sheetName val="KE5"/>
      <sheetName val="KE6"/>
      <sheetName val="KE7"/>
      <sheetName val="KE8"/>
      <sheetName val="KE9"/>
      <sheetName val="Workshop"/>
      <sheetName val="Elements"/>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2">
            <v>1</v>
          </cell>
          <cell r="B2" t="str">
            <v>Demand</v>
          </cell>
        </row>
        <row r="3">
          <cell r="A3">
            <v>2</v>
          </cell>
          <cell r="B3" t="str">
            <v>Regulatory environment</v>
          </cell>
        </row>
        <row r="4">
          <cell r="A4">
            <v>3</v>
          </cell>
          <cell r="B4" t="str">
            <v>Environmental &amp; sustainability responsibilities</v>
          </cell>
        </row>
        <row r="5">
          <cell r="A5">
            <v>4</v>
          </cell>
          <cell r="B5" t="str">
            <v>Resources &amp; production</v>
          </cell>
        </row>
        <row r="6">
          <cell r="A6">
            <v>5</v>
          </cell>
          <cell r="B6" t="str">
            <v>Delivery network</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sheetData>
      <sheetData sheetId="11">
        <row r="2">
          <cell r="A2" t="str">
            <v>A</v>
          </cell>
          <cell r="B2">
            <v>1</v>
          </cell>
          <cell r="E2" t="str">
            <v>Extreme</v>
          </cell>
          <cell r="F2">
            <v>1</v>
          </cell>
        </row>
        <row r="3">
          <cell r="A3" t="str">
            <v>B</v>
          </cell>
          <cell r="B3">
            <v>2</v>
          </cell>
          <cell r="E3" t="str">
            <v>High</v>
          </cell>
          <cell r="F3">
            <v>2</v>
          </cell>
        </row>
        <row r="4">
          <cell r="A4" t="str">
            <v>C</v>
          </cell>
          <cell r="B4">
            <v>3</v>
          </cell>
          <cell r="E4" t="str">
            <v>Significant</v>
          </cell>
          <cell r="F4">
            <v>3</v>
          </cell>
        </row>
        <row r="5">
          <cell r="A5" t="str">
            <v>D</v>
          </cell>
          <cell r="B5">
            <v>4</v>
          </cell>
          <cell r="E5" t="str">
            <v>Medium</v>
          </cell>
          <cell r="F5">
            <v>4</v>
          </cell>
        </row>
        <row r="6">
          <cell r="A6" t="str">
            <v>E</v>
          </cell>
          <cell r="B6">
            <v>5</v>
          </cell>
          <cell r="E6" t="str">
            <v>Low</v>
          </cell>
          <cell r="F6">
            <v>5</v>
          </cell>
        </row>
        <row r="7">
          <cell r="E7">
            <v>5</v>
          </cell>
        </row>
        <row r="9">
          <cell r="B9">
            <v>1</v>
          </cell>
          <cell r="C9" t="str">
            <v>Better than even</v>
          </cell>
          <cell r="D9">
            <v>0</v>
          </cell>
          <cell r="E9" t="str">
            <v>▬</v>
          </cell>
        </row>
        <row r="10">
          <cell r="B10">
            <v>2</v>
          </cell>
          <cell r="C10" t="str">
            <v>Less than even</v>
          </cell>
          <cell r="D10">
            <v>1</v>
          </cell>
          <cell r="E10" t="str">
            <v>▼</v>
          </cell>
        </row>
        <row r="11">
          <cell r="B11">
            <v>3</v>
          </cell>
          <cell r="D11" t="e">
            <v>#N/A</v>
          </cell>
          <cell r="E11" t="e">
            <v>#N/A</v>
          </cell>
        </row>
        <row r="12">
          <cell r="B12">
            <v>4</v>
          </cell>
          <cell r="D12" t="e">
            <v>#N/A</v>
          </cell>
          <cell r="E12" t="e">
            <v>#N/A</v>
          </cell>
        </row>
        <row r="13">
          <cell r="B13">
            <v>5</v>
          </cell>
          <cell r="D13" t="e">
            <v>#N/A</v>
          </cell>
          <cell r="E13" t="e">
            <v>#N/A</v>
          </cell>
        </row>
        <row r="14">
          <cell r="B14">
            <v>6</v>
          </cell>
          <cell r="D14" t="e">
            <v>#N/A</v>
          </cell>
          <cell r="E14" t="e">
            <v>#N/A</v>
          </cell>
        </row>
        <row r="23">
          <cell r="B23" t="str">
            <v>▲▲</v>
          </cell>
          <cell r="C23">
            <v>2</v>
          </cell>
        </row>
        <row r="24">
          <cell r="B24" t="str">
            <v>▲</v>
          </cell>
          <cell r="C24">
            <v>1</v>
          </cell>
        </row>
        <row r="25">
          <cell r="B25" t="str">
            <v>▬</v>
          </cell>
          <cell r="C25">
            <v>0</v>
          </cell>
        </row>
        <row r="26">
          <cell r="B26" t="str">
            <v>▼</v>
          </cell>
          <cell r="C26">
            <v>-1</v>
          </cell>
        </row>
        <row r="27">
          <cell r="B27" t="str">
            <v>▼▼</v>
          </cell>
          <cell r="C27">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zoomScaleNormal="100" workbookViewId="0">
      <selection activeCell="C18" sqref="C18"/>
    </sheetView>
  </sheetViews>
  <sheetFormatPr defaultRowHeight="12.75" x14ac:dyDescent="0.2"/>
  <sheetData>
    <row r="1" spans="1:8" x14ac:dyDescent="0.2">
      <c r="A1" s="48"/>
      <c r="B1" s="48"/>
      <c r="C1" s="48"/>
      <c r="D1" s="48"/>
      <c r="E1" s="48"/>
      <c r="F1" s="48"/>
      <c r="G1" s="48"/>
      <c r="H1" s="48"/>
    </row>
    <row r="2" spans="1:8" x14ac:dyDescent="0.2">
      <c r="A2" s="48"/>
      <c r="B2" s="48"/>
      <c r="C2" s="48"/>
      <c r="D2" s="48"/>
      <c r="E2" s="48"/>
      <c r="F2" s="48"/>
      <c r="G2" s="48"/>
      <c r="H2" s="48"/>
    </row>
    <row r="3" spans="1:8" ht="15" x14ac:dyDescent="0.25">
      <c r="A3" s="48"/>
      <c r="B3" s="49" t="s">
        <v>353</v>
      </c>
      <c r="C3" s="50"/>
      <c r="D3" s="50"/>
      <c r="E3" s="51"/>
      <c r="F3" s="52"/>
      <c r="G3" s="50"/>
      <c r="H3" s="51"/>
    </row>
    <row r="4" spans="1:8" ht="15" x14ac:dyDescent="0.25">
      <c r="A4" s="48"/>
      <c r="B4" s="53"/>
      <c r="C4" s="54" t="s">
        <v>166</v>
      </c>
      <c r="D4" s="54">
        <v>2030</v>
      </c>
      <c r="E4" s="55">
        <v>2070</v>
      </c>
      <c r="F4" s="56" t="s">
        <v>176</v>
      </c>
      <c r="G4" s="54" t="s">
        <v>178</v>
      </c>
      <c r="H4" s="55" t="s">
        <v>179</v>
      </c>
    </row>
    <row r="5" spans="1:8" x14ac:dyDescent="0.2">
      <c r="A5" s="48"/>
      <c r="B5" s="57" t="s">
        <v>8</v>
      </c>
      <c r="C5" s="58">
        <f t="shared" ref="C5:E8" si="0">C23+C40+C58+C76+C94+C112</f>
        <v>9</v>
      </c>
      <c r="D5" s="58">
        <f t="shared" si="0"/>
        <v>3</v>
      </c>
      <c r="E5" s="58">
        <f t="shared" si="0"/>
        <v>2</v>
      </c>
      <c r="F5" s="59">
        <f t="shared" ref="F5:H9" si="1">C5/C$9</f>
        <v>0.19565217391304349</v>
      </c>
      <c r="G5" s="60">
        <f t="shared" si="1"/>
        <v>6.5217391304347824E-2</v>
      </c>
      <c r="H5" s="61">
        <f t="shared" si="1"/>
        <v>4.3478260869565216E-2</v>
      </c>
    </row>
    <row r="6" spans="1:8" x14ac:dyDescent="0.2">
      <c r="A6" s="48"/>
      <c r="B6" s="57" t="s">
        <v>7</v>
      </c>
      <c r="C6" s="58">
        <f t="shared" si="0"/>
        <v>19</v>
      </c>
      <c r="D6" s="58">
        <f t="shared" si="0"/>
        <v>16</v>
      </c>
      <c r="E6" s="58">
        <f t="shared" si="0"/>
        <v>19</v>
      </c>
      <c r="F6" s="59">
        <f t="shared" si="1"/>
        <v>0.41304347826086957</v>
      </c>
      <c r="G6" s="60">
        <f t="shared" si="1"/>
        <v>0.34782608695652173</v>
      </c>
      <c r="H6" s="61">
        <f t="shared" si="1"/>
        <v>0.41304347826086957</v>
      </c>
    </row>
    <row r="7" spans="1:8" x14ac:dyDescent="0.2">
      <c r="A7" s="48"/>
      <c r="B7" s="57" t="s">
        <v>6</v>
      </c>
      <c r="C7" s="58">
        <f t="shared" si="0"/>
        <v>15</v>
      </c>
      <c r="D7" s="58">
        <f t="shared" si="0"/>
        <v>24</v>
      </c>
      <c r="E7" s="58">
        <f t="shared" si="0"/>
        <v>16</v>
      </c>
      <c r="F7" s="59">
        <f t="shared" si="1"/>
        <v>0.32608695652173914</v>
      </c>
      <c r="G7" s="60">
        <f t="shared" si="1"/>
        <v>0.52173913043478259</v>
      </c>
      <c r="H7" s="61">
        <f t="shared" si="1"/>
        <v>0.34782608695652173</v>
      </c>
    </row>
    <row r="8" spans="1:8" x14ac:dyDescent="0.2">
      <c r="A8" s="48"/>
      <c r="B8" s="62" t="s">
        <v>5</v>
      </c>
      <c r="C8" s="58">
        <f t="shared" si="0"/>
        <v>3</v>
      </c>
      <c r="D8" s="58">
        <f t="shared" si="0"/>
        <v>3</v>
      </c>
      <c r="E8" s="58">
        <f t="shared" si="0"/>
        <v>9</v>
      </c>
      <c r="F8" s="59">
        <f t="shared" si="1"/>
        <v>6.5217391304347824E-2</v>
      </c>
      <c r="G8" s="60">
        <f t="shared" si="1"/>
        <v>6.5217391304347824E-2</v>
      </c>
      <c r="H8" s="61">
        <f t="shared" si="1"/>
        <v>0.19565217391304349</v>
      </c>
    </row>
    <row r="9" spans="1:8" x14ac:dyDescent="0.2">
      <c r="A9" s="48"/>
      <c r="B9" s="63" t="s">
        <v>168</v>
      </c>
      <c r="C9" s="64">
        <f>SUM(C5:C8)</f>
        <v>46</v>
      </c>
      <c r="D9" s="64">
        <f>SUM(D5:D8)</f>
        <v>46</v>
      </c>
      <c r="E9" s="64">
        <f>SUM(E5:E8)</f>
        <v>46</v>
      </c>
      <c r="F9" s="65">
        <f t="shared" si="1"/>
        <v>1</v>
      </c>
      <c r="G9" s="66">
        <f t="shared" si="1"/>
        <v>1</v>
      </c>
      <c r="H9" s="67">
        <f t="shared" si="1"/>
        <v>1</v>
      </c>
    </row>
    <row r="10" spans="1:8" x14ac:dyDescent="0.2">
      <c r="A10" s="48"/>
      <c r="B10" s="48"/>
      <c r="C10" s="48"/>
      <c r="D10" s="48"/>
      <c r="E10" s="48"/>
      <c r="F10" s="48"/>
      <c r="G10" s="48"/>
      <c r="H10" s="48"/>
    </row>
    <row r="11" spans="1:8" x14ac:dyDescent="0.2">
      <c r="A11" s="48"/>
      <c r="B11" s="48" t="s">
        <v>180</v>
      </c>
      <c r="C11" s="48"/>
      <c r="D11" s="48"/>
      <c r="E11" s="48"/>
      <c r="F11" s="68">
        <f>F7+F8</f>
        <v>0.39130434782608697</v>
      </c>
      <c r="G11" s="68">
        <f>G7+G8</f>
        <v>0.58695652173913038</v>
      </c>
      <c r="H11" s="68">
        <f>H7+H8</f>
        <v>0.54347826086956519</v>
      </c>
    </row>
    <row r="12" spans="1:8" x14ac:dyDescent="0.2">
      <c r="A12" s="48"/>
      <c r="B12" s="48"/>
      <c r="C12" s="48"/>
      <c r="D12" s="48"/>
      <c r="E12" s="48"/>
      <c r="F12" s="48"/>
      <c r="G12" s="48"/>
      <c r="H12" s="48"/>
    </row>
    <row r="13" spans="1:8" x14ac:dyDescent="0.2">
      <c r="A13" s="48"/>
      <c r="B13" s="48"/>
      <c r="C13" s="48"/>
      <c r="D13" s="48"/>
      <c r="E13" s="48"/>
      <c r="F13" s="48"/>
      <c r="G13" s="48"/>
      <c r="H13" s="48"/>
    </row>
    <row r="14" spans="1:8" x14ac:dyDescent="0.2">
      <c r="A14" s="48"/>
      <c r="B14" s="48"/>
      <c r="C14" s="48"/>
      <c r="D14" s="48"/>
      <c r="E14" s="48"/>
      <c r="F14" s="48"/>
      <c r="G14" s="48"/>
      <c r="H14" s="48"/>
    </row>
    <row r="15" spans="1:8" x14ac:dyDescent="0.2">
      <c r="A15" s="48"/>
      <c r="B15" s="48"/>
      <c r="C15" s="48"/>
      <c r="D15" s="48"/>
      <c r="E15" s="48"/>
      <c r="F15" s="48"/>
      <c r="G15" s="48"/>
      <c r="H15" s="48"/>
    </row>
    <row r="16" spans="1:8" x14ac:dyDescent="0.2">
      <c r="A16" s="48"/>
      <c r="B16" s="48"/>
      <c r="C16" s="48"/>
      <c r="D16" s="48"/>
      <c r="E16" s="48"/>
      <c r="F16" s="48"/>
      <c r="G16" s="48"/>
      <c r="H16" s="48"/>
    </row>
    <row r="17" spans="1:8" x14ac:dyDescent="0.2">
      <c r="A17" s="48"/>
      <c r="B17" s="48"/>
      <c r="C17" s="48"/>
      <c r="D17" s="48"/>
      <c r="E17" s="48"/>
      <c r="F17" s="48"/>
      <c r="G17" s="48"/>
      <c r="H17" s="48"/>
    </row>
    <row r="18" spans="1:8" x14ac:dyDescent="0.2">
      <c r="A18" s="48"/>
      <c r="B18" s="48"/>
      <c r="C18" s="48"/>
      <c r="D18" s="48"/>
      <c r="E18" s="48"/>
      <c r="F18" s="48"/>
      <c r="G18" s="48"/>
      <c r="H18" s="48"/>
    </row>
    <row r="19" spans="1:8" x14ac:dyDescent="0.2">
      <c r="A19" s="48"/>
      <c r="B19" s="48"/>
      <c r="C19" s="48"/>
      <c r="D19" s="48"/>
      <c r="E19" s="48"/>
      <c r="F19" s="48"/>
      <c r="G19" s="48"/>
      <c r="H19" s="48"/>
    </row>
    <row r="20" spans="1:8" x14ac:dyDescent="0.2">
      <c r="A20" s="48"/>
      <c r="B20" s="48"/>
      <c r="C20" s="48"/>
      <c r="D20" s="48"/>
      <c r="E20" s="48"/>
      <c r="F20" s="48"/>
      <c r="G20" s="48"/>
      <c r="H20" s="48"/>
    </row>
    <row r="21" spans="1:8" ht="15" x14ac:dyDescent="0.25">
      <c r="A21" s="48"/>
      <c r="B21" s="49" t="s">
        <v>187</v>
      </c>
      <c r="C21" s="50"/>
      <c r="D21" s="50"/>
      <c r="E21" s="51"/>
      <c r="F21" s="52"/>
      <c r="G21" s="50"/>
      <c r="H21" s="51"/>
    </row>
    <row r="22" spans="1:8" ht="15" x14ac:dyDescent="0.25">
      <c r="A22" s="48"/>
      <c r="B22" s="53"/>
      <c r="C22" s="54" t="s">
        <v>166</v>
      </c>
      <c r="D22" s="54">
        <v>2030</v>
      </c>
      <c r="E22" s="55">
        <v>2070</v>
      </c>
      <c r="F22" s="56" t="s">
        <v>176</v>
      </c>
      <c r="G22" s="54" t="s">
        <v>178</v>
      </c>
      <c r="H22" s="55" t="s">
        <v>179</v>
      </c>
    </row>
    <row r="23" spans="1:8" x14ac:dyDescent="0.2">
      <c r="A23" s="48"/>
      <c r="B23" s="57" t="s">
        <v>8</v>
      </c>
      <c r="C23" s="58">
        <f>COUNTIF('Water Supply'!$R$4:$R$15,$B23)</f>
        <v>1</v>
      </c>
      <c r="D23" s="58">
        <f>COUNTIF('Water Supply'!$T$4:$T$15,$B23)</f>
        <v>0</v>
      </c>
      <c r="E23" s="58">
        <f>COUNTIF('Water Supply'!$V$4:$V$15,$B23)</f>
        <v>0</v>
      </c>
      <c r="F23" s="59">
        <f t="shared" ref="F23:H26" si="2">C23/C$27</f>
        <v>0.1</v>
      </c>
      <c r="G23" s="60">
        <f t="shared" si="2"/>
        <v>0</v>
      </c>
      <c r="H23" s="61">
        <f t="shared" si="2"/>
        <v>0</v>
      </c>
    </row>
    <row r="24" spans="1:8" x14ac:dyDescent="0.2">
      <c r="A24" s="48"/>
      <c r="B24" s="57" t="s">
        <v>7</v>
      </c>
      <c r="C24" s="58">
        <f>COUNTIF('Water Supply'!$R$4:$R$15,$B24)</f>
        <v>3</v>
      </c>
      <c r="D24" s="58">
        <f>COUNTIF('Water Supply'!$T$4:$T$15,$B24)</f>
        <v>2</v>
      </c>
      <c r="E24" s="58">
        <f>COUNTIF('Water Supply'!$V$4:$V$15,$B24)</f>
        <v>3</v>
      </c>
      <c r="F24" s="59">
        <f t="shared" si="2"/>
        <v>0.3</v>
      </c>
      <c r="G24" s="60">
        <f t="shared" si="2"/>
        <v>0.2</v>
      </c>
      <c r="H24" s="61">
        <f t="shared" si="2"/>
        <v>0.3</v>
      </c>
    </row>
    <row r="25" spans="1:8" x14ac:dyDescent="0.2">
      <c r="A25" s="48"/>
      <c r="B25" s="57" t="s">
        <v>6</v>
      </c>
      <c r="C25" s="58">
        <f>COUNTIF('Water Supply'!$R$4:$R$15,$B25)</f>
        <v>5</v>
      </c>
      <c r="D25" s="58">
        <f>COUNTIF('Water Supply'!$T$4:$T$15,$B25)</f>
        <v>6</v>
      </c>
      <c r="E25" s="58">
        <f>COUNTIF('Water Supply'!$V$4:$V$15,$B25)</f>
        <v>2</v>
      </c>
      <c r="F25" s="59">
        <f t="shared" si="2"/>
        <v>0.5</v>
      </c>
      <c r="G25" s="60">
        <f t="shared" si="2"/>
        <v>0.6</v>
      </c>
      <c r="H25" s="61">
        <f t="shared" si="2"/>
        <v>0.2</v>
      </c>
    </row>
    <row r="26" spans="1:8" x14ac:dyDescent="0.2">
      <c r="A26" s="48"/>
      <c r="B26" s="62" t="s">
        <v>5</v>
      </c>
      <c r="C26" s="58">
        <f>COUNTIF('Water Supply'!$R$4:$R$15,$B26)</f>
        <v>1</v>
      </c>
      <c r="D26" s="58">
        <f>COUNTIF('Water Supply'!$T$4:$T$15,$B26)</f>
        <v>2</v>
      </c>
      <c r="E26" s="58">
        <f>COUNTIF('Water Supply'!$V$4:$V$15,$B26)</f>
        <v>5</v>
      </c>
      <c r="F26" s="59">
        <f t="shared" si="2"/>
        <v>0.1</v>
      </c>
      <c r="G26" s="60">
        <f t="shared" si="2"/>
        <v>0.2</v>
      </c>
      <c r="H26" s="61">
        <f t="shared" si="2"/>
        <v>0.5</v>
      </c>
    </row>
    <row r="27" spans="1:8" x14ac:dyDescent="0.2">
      <c r="A27" s="48"/>
      <c r="B27" s="63" t="s">
        <v>168</v>
      </c>
      <c r="C27" s="64">
        <f>SUM(C23:C26)</f>
        <v>10</v>
      </c>
      <c r="D27" s="64">
        <f>SUM(D23:D26)</f>
        <v>10</v>
      </c>
      <c r="E27" s="64">
        <f>SUM(E23:E26)</f>
        <v>10</v>
      </c>
      <c r="F27" s="65">
        <f t="shared" ref="F27:H27" si="3">C27/C$27</f>
        <v>1</v>
      </c>
      <c r="G27" s="66">
        <f t="shared" si="3"/>
        <v>1</v>
      </c>
      <c r="H27" s="67">
        <f t="shared" si="3"/>
        <v>1</v>
      </c>
    </row>
    <row r="28" spans="1:8" x14ac:dyDescent="0.2">
      <c r="A28" s="48"/>
      <c r="B28" s="48"/>
      <c r="C28" s="48"/>
      <c r="D28" s="48"/>
      <c r="E28" s="48"/>
      <c r="F28" s="48"/>
      <c r="G28" s="48"/>
      <c r="H28" s="48"/>
    </row>
    <row r="29" spans="1:8" x14ac:dyDescent="0.2">
      <c r="A29" s="48"/>
      <c r="B29" s="48" t="s">
        <v>180</v>
      </c>
      <c r="C29" s="48"/>
      <c r="D29" s="48" t="s">
        <v>352</v>
      </c>
      <c r="E29" s="48"/>
      <c r="F29" s="68">
        <f>F25+F26</f>
        <v>0.6</v>
      </c>
      <c r="G29" s="68">
        <f>G25+G26</f>
        <v>0.8</v>
      </c>
      <c r="H29" s="68">
        <f>H25+H26</f>
        <v>0.7</v>
      </c>
    </row>
    <row r="30" spans="1:8" x14ac:dyDescent="0.2">
      <c r="A30" s="48"/>
      <c r="B30" s="48"/>
      <c r="C30" s="48"/>
      <c r="D30" s="48"/>
      <c r="E30" s="48"/>
      <c r="F30" s="48"/>
      <c r="G30" s="48"/>
      <c r="H30" s="48"/>
    </row>
    <row r="31" spans="1:8" x14ac:dyDescent="0.2">
      <c r="A31" s="48"/>
      <c r="B31" s="48"/>
      <c r="C31" s="48"/>
      <c r="D31" s="48"/>
      <c r="E31" s="48"/>
      <c r="F31" s="48"/>
      <c r="G31" s="48"/>
      <c r="H31" s="48"/>
    </row>
    <row r="32" spans="1:8" x14ac:dyDescent="0.2">
      <c r="A32" s="48"/>
      <c r="B32" s="48"/>
      <c r="C32" s="48"/>
      <c r="D32" s="48"/>
      <c r="E32" s="48"/>
      <c r="F32" s="48"/>
      <c r="G32" s="48"/>
      <c r="H32" s="48"/>
    </row>
    <row r="33" spans="1:8" x14ac:dyDescent="0.2">
      <c r="A33" s="48"/>
      <c r="B33" s="48"/>
      <c r="C33" s="48"/>
      <c r="D33" s="48"/>
      <c r="E33" s="48"/>
      <c r="F33" s="48"/>
      <c r="G33" s="48"/>
      <c r="H33" s="48"/>
    </row>
    <row r="34" spans="1:8" x14ac:dyDescent="0.2">
      <c r="A34" s="48"/>
      <c r="B34" s="48"/>
      <c r="C34" s="48"/>
      <c r="D34" s="48"/>
      <c r="E34" s="48"/>
      <c r="F34" s="48"/>
      <c r="G34" s="48"/>
      <c r="H34" s="48"/>
    </row>
    <row r="35" spans="1:8" x14ac:dyDescent="0.2">
      <c r="A35" s="48"/>
      <c r="B35" s="48"/>
      <c r="C35" s="48"/>
      <c r="D35" s="48"/>
      <c r="E35" s="48"/>
      <c r="F35" s="48"/>
      <c r="G35" s="48"/>
      <c r="H35" s="48"/>
    </row>
    <row r="36" spans="1:8" x14ac:dyDescent="0.2">
      <c r="A36" s="48"/>
      <c r="B36" s="48"/>
      <c r="C36" s="48"/>
      <c r="D36" s="48"/>
      <c r="E36" s="48"/>
      <c r="F36" s="48"/>
      <c r="G36" s="48"/>
      <c r="H36" s="48"/>
    </row>
    <row r="37" spans="1:8" x14ac:dyDescent="0.2">
      <c r="A37" s="48"/>
      <c r="B37" s="48"/>
      <c r="C37" s="48"/>
      <c r="D37" s="48"/>
      <c r="E37" s="48"/>
      <c r="F37" s="48"/>
      <c r="G37" s="48"/>
      <c r="H37" s="48"/>
    </row>
    <row r="38" spans="1:8" ht="15" x14ac:dyDescent="0.25">
      <c r="A38" s="48"/>
      <c r="B38" s="49" t="s">
        <v>177</v>
      </c>
      <c r="C38" s="50"/>
      <c r="D38" s="50"/>
      <c r="E38" s="51"/>
      <c r="F38" s="52"/>
      <c r="G38" s="50"/>
      <c r="H38" s="51"/>
    </row>
    <row r="39" spans="1:8" ht="15" x14ac:dyDescent="0.25">
      <c r="A39" s="48"/>
      <c r="B39" s="53"/>
      <c r="C39" s="54" t="s">
        <v>166</v>
      </c>
      <c r="D39" s="54">
        <v>2030</v>
      </c>
      <c r="E39" s="55">
        <v>2070</v>
      </c>
      <c r="F39" s="56" t="s">
        <v>176</v>
      </c>
      <c r="G39" s="54" t="s">
        <v>178</v>
      </c>
      <c r="H39" s="55" t="s">
        <v>179</v>
      </c>
    </row>
    <row r="40" spans="1:8" x14ac:dyDescent="0.2">
      <c r="A40" s="48"/>
      <c r="B40" s="57" t="s">
        <v>8</v>
      </c>
      <c r="C40" s="58">
        <f>COUNTIF('Policy &amp; Planning'!$R$4:$R$15,$B40)</f>
        <v>1</v>
      </c>
      <c r="D40" s="58">
        <f>COUNTIF('Policy &amp; Planning'!$T$4:$T$15,$B40)</f>
        <v>0</v>
      </c>
      <c r="E40" s="58">
        <f>COUNTIF('Policy &amp; Planning'!$V$4:$V$15,$B40)</f>
        <v>1</v>
      </c>
      <c r="F40" s="59">
        <f t="shared" ref="F40:H44" si="4">C40/C$44</f>
        <v>0.14285714285714285</v>
      </c>
      <c r="G40" s="60">
        <f t="shared" si="4"/>
        <v>0</v>
      </c>
      <c r="H40" s="61">
        <f t="shared" si="4"/>
        <v>0.14285714285714285</v>
      </c>
    </row>
    <row r="41" spans="1:8" x14ac:dyDescent="0.2">
      <c r="A41" s="48"/>
      <c r="B41" s="57" t="s">
        <v>7</v>
      </c>
      <c r="C41" s="58">
        <f>COUNTIF('Policy &amp; Planning'!$R$4:$R$15,$B41)</f>
        <v>5</v>
      </c>
      <c r="D41" s="58">
        <f>COUNTIF('Policy &amp; Planning'!$T$4:$T$15,$B41)</f>
        <v>3</v>
      </c>
      <c r="E41" s="58">
        <f>COUNTIF('Policy &amp; Planning'!$V$4:$V$15,$B41)</f>
        <v>3</v>
      </c>
      <c r="F41" s="59">
        <f t="shared" si="4"/>
        <v>0.7142857142857143</v>
      </c>
      <c r="G41" s="60">
        <f t="shared" si="4"/>
        <v>0.42857142857142855</v>
      </c>
      <c r="H41" s="61">
        <f t="shared" si="4"/>
        <v>0.42857142857142855</v>
      </c>
    </row>
    <row r="42" spans="1:8" x14ac:dyDescent="0.2">
      <c r="A42" s="48"/>
      <c r="B42" s="57" t="s">
        <v>6</v>
      </c>
      <c r="C42" s="58">
        <f>COUNTIF('Policy &amp; Planning'!$R$4:$R$15,$B42)</f>
        <v>0</v>
      </c>
      <c r="D42" s="58">
        <f>COUNTIF('Policy &amp; Planning'!$T$4:$T$15,$B42)</f>
        <v>4</v>
      </c>
      <c r="E42" s="58">
        <f>COUNTIF('Policy &amp; Planning'!$V$4:$V$15,$B42)</f>
        <v>3</v>
      </c>
      <c r="F42" s="59">
        <f t="shared" si="4"/>
        <v>0</v>
      </c>
      <c r="G42" s="60">
        <f t="shared" si="4"/>
        <v>0.5714285714285714</v>
      </c>
      <c r="H42" s="61">
        <f t="shared" si="4"/>
        <v>0.42857142857142855</v>
      </c>
    </row>
    <row r="43" spans="1:8" x14ac:dyDescent="0.2">
      <c r="A43" s="48"/>
      <c r="B43" s="62" t="s">
        <v>5</v>
      </c>
      <c r="C43" s="58">
        <f>COUNTIF('Policy &amp; Planning'!$R$4:$R$15,$B43)</f>
        <v>1</v>
      </c>
      <c r="D43" s="58">
        <f>COUNTIF('Policy &amp; Planning'!$T$4:$T$15,$B43)</f>
        <v>0</v>
      </c>
      <c r="E43" s="58">
        <f>COUNTIF('Policy &amp; Planning'!$V$4:$V$15,$B43)</f>
        <v>0</v>
      </c>
      <c r="F43" s="59">
        <f t="shared" si="4"/>
        <v>0.14285714285714285</v>
      </c>
      <c r="G43" s="60">
        <f t="shared" si="4"/>
        <v>0</v>
      </c>
      <c r="H43" s="61">
        <f t="shared" si="4"/>
        <v>0</v>
      </c>
    </row>
    <row r="44" spans="1:8" x14ac:dyDescent="0.2">
      <c r="A44" s="48"/>
      <c r="B44" s="63" t="s">
        <v>168</v>
      </c>
      <c r="C44" s="64">
        <f>SUM(C40:C43)</f>
        <v>7</v>
      </c>
      <c r="D44" s="64">
        <f>SUM(D40:D43)</f>
        <v>7</v>
      </c>
      <c r="E44" s="64">
        <f>SUM(E40:E43)</f>
        <v>7</v>
      </c>
      <c r="F44" s="65">
        <f t="shared" si="4"/>
        <v>1</v>
      </c>
      <c r="G44" s="66">
        <f t="shared" si="4"/>
        <v>1</v>
      </c>
      <c r="H44" s="67">
        <f t="shared" si="4"/>
        <v>1</v>
      </c>
    </row>
    <row r="45" spans="1:8" x14ac:dyDescent="0.2">
      <c r="A45" s="48"/>
      <c r="B45" s="48"/>
      <c r="C45" s="48"/>
      <c r="D45" s="48"/>
      <c r="E45" s="48"/>
      <c r="F45" s="48"/>
      <c r="G45" s="48"/>
      <c r="H45" s="48"/>
    </row>
    <row r="46" spans="1:8" x14ac:dyDescent="0.2">
      <c r="A46" s="48"/>
      <c r="B46" s="48" t="s">
        <v>180</v>
      </c>
      <c r="C46" s="48"/>
      <c r="D46" s="48"/>
      <c r="E46" s="48"/>
      <c r="F46" s="68">
        <f>F42+F43</f>
        <v>0.14285714285714285</v>
      </c>
      <c r="G46" s="68">
        <f>G42+G43</f>
        <v>0.5714285714285714</v>
      </c>
      <c r="H46" s="68">
        <f>H42+H43</f>
        <v>0.42857142857142855</v>
      </c>
    </row>
    <row r="47" spans="1:8" x14ac:dyDescent="0.2">
      <c r="A47" s="48"/>
      <c r="B47" s="48"/>
      <c r="C47" s="48"/>
      <c r="D47" s="48"/>
      <c r="E47" s="48"/>
      <c r="F47" s="48"/>
      <c r="G47" s="48"/>
      <c r="H47" s="48"/>
    </row>
    <row r="48" spans="1:8" x14ac:dyDescent="0.2">
      <c r="A48" s="48"/>
      <c r="B48" s="48"/>
      <c r="C48" s="48"/>
      <c r="D48" s="48"/>
      <c r="E48" s="48"/>
      <c r="F48" s="48"/>
      <c r="G48" s="48"/>
      <c r="H48" s="48"/>
    </row>
    <row r="49" spans="1:8" x14ac:dyDescent="0.2">
      <c r="A49" s="48"/>
      <c r="B49" s="48"/>
      <c r="C49" s="48"/>
      <c r="D49" s="48"/>
      <c r="E49" s="48"/>
      <c r="F49" s="48"/>
      <c r="G49" s="48"/>
      <c r="H49" s="48"/>
    </row>
    <row r="50" spans="1:8" x14ac:dyDescent="0.2">
      <c r="A50" s="48"/>
      <c r="B50" s="48"/>
      <c r="C50" s="48"/>
      <c r="D50" s="48"/>
      <c r="E50" s="48"/>
      <c r="F50" s="48"/>
      <c r="G50" s="48"/>
      <c r="H50" s="48"/>
    </row>
    <row r="51" spans="1:8" x14ac:dyDescent="0.2">
      <c r="A51" s="48"/>
      <c r="B51" s="48"/>
      <c r="C51" s="48"/>
      <c r="D51" s="48"/>
      <c r="E51" s="48"/>
      <c r="F51" s="48"/>
      <c r="G51" s="48"/>
      <c r="H51" s="48"/>
    </row>
    <row r="52" spans="1:8" x14ac:dyDescent="0.2">
      <c r="A52" s="48"/>
      <c r="B52" s="48"/>
      <c r="C52" s="48"/>
      <c r="D52" s="48"/>
      <c r="E52" s="48"/>
      <c r="F52" s="48"/>
      <c r="G52" s="48"/>
      <c r="H52" s="48"/>
    </row>
    <row r="53" spans="1:8" x14ac:dyDescent="0.2">
      <c r="A53" s="48"/>
      <c r="B53" s="48"/>
      <c r="C53" s="48"/>
      <c r="D53" s="48"/>
      <c r="E53" s="48"/>
      <c r="F53" s="48"/>
      <c r="G53" s="48"/>
      <c r="H53" s="48"/>
    </row>
    <row r="54" spans="1:8" x14ac:dyDescent="0.2">
      <c r="A54" s="48"/>
      <c r="B54" s="48"/>
      <c r="C54" s="48"/>
      <c r="D54" s="48"/>
      <c r="E54" s="48"/>
      <c r="F54" s="48"/>
      <c r="G54" s="48"/>
      <c r="H54" s="48"/>
    </row>
    <row r="55" spans="1:8" x14ac:dyDescent="0.2">
      <c r="A55" s="48"/>
      <c r="B55" s="48"/>
      <c r="C55" s="48"/>
      <c r="D55" s="48"/>
      <c r="E55" s="48"/>
      <c r="F55" s="48"/>
      <c r="G55" s="48"/>
      <c r="H55" s="48"/>
    </row>
    <row r="56" spans="1:8" ht="15" x14ac:dyDescent="0.25">
      <c r="A56" s="48"/>
      <c r="B56" s="49" t="s">
        <v>167</v>
      </c>
      <c r="C56" s="50"/>
      <c r="D56" s="50"/>
      <c r="E56" s="51"/>
      <c r="F56" s="52"/>
      <c r="G56" s="50"/>
      <c r="H56" s="51"/>
    </row>
    <row r="57" spans="1:8" ht="15" x14ac:dyDescent="0.25">
      <c r="A57" s="48"/>
      <c r="B57" s="53"/>
      <c r="C57" s="54" t="s">
        <v>166</v>
      </c>
      <c r="D57" s="54">
        <v>2030</v>
      </c>
      <c r="E57" s="55">
        <v>2070</v>
      </c>
      <c r="F57" s="56" t="s">
        <v>176</v>
      </c>
      <c r="G57" s="54" t="s">
        <v>178</v>
      </c>
      <c r="H57" s="55" t="s">
        <v>179</v>
      </c>
    </row>
    <row r="58" spans="1:8" x14ac:dyDescent="0.2">
      <c r="A58" s="48"/>
      <c r="B58" s="57" t="s">
        <v>8</v>
      </c>
      <c r="C58" s="58">
        <f>COUNTIF('Infrastructure (water related)'!$R$4:$R$15,$B58)</f>
        <v>3</v>
      </c>
      <c r="D58" s="58">
        <f>COUNTIF('Infrastructure (water related)'!$T$4:$T$15,$B58)</f>
        <v>3</v>
      </c>
      <c r="E58" s="58">
        <f>COUNTIF('Infrastructure (water related)'!$V$4:$V$15,$B58)</f>
        <v>1</v>
      </c>
      <c r="F58" s="59">
        <f t="shared" ref="F58:H62" si="5">C58/C$62</f>
        <v>0.33333333333333331</v>
      </c>
      <c r="G58" s="60">
        <f t="shared" si="5"/>
        <v>0.33333333333333331</v>
      </c>
      <c r="H58" s="61">
        <f t="shared" si="5"/>
        <v>0.1111111111111111</v>
      </c>
    </row>
    <row r="59" spans="1:8" x14ac:dyDescent="0.2">
      <c r="A59" s="48"/>
      <c r="B59" s="57" t="s">
        <v>7</v>
      </c>
      <c r="C59" s="58">
        <f>COUNTIF('Infrastructure (water related)'!$R$4:$R$15,$B59)</f>
        <v>5</v>
      </c>
      <c r="D59" s="58">
        <f>COUNTIF('Infrastructure (water related)'!$T$4:$T$15,$B59)</f>
        <v>3</v>
      </c>
      <c r="E59" s="58">
        <f>COUNTIF('Infrastructure (water related)'!$V$4:$V$15,$B59)</f>
        <v>5</v>
      </c>
      <c r="F59" s="59">
        <f t="shared" si="5"/>
        <v>0.55555555555555558</v>
      </c>
      <c r="G59" s="60">
        <f t="shared" si="5"/>
        <v>0.33333333333333331</v>
      </c>
      <c r="H59" s="61">
        <f t="shared" si="5"/>
        <v>0.55555555555555558</v>
      </c>
    </row>
    <row r="60" spans="1:8" x14ac:dyDescent="0.2">
      <c r="A60" s="48"/>
      <c r="B60" s="57" t="s">
        <v>6</v>
      </c>
      <c r="C60" s="58">
        <f>COUNTIF('Infrastructure (water related)'!$R$4:$R$15,$B60)</f>
        <v>1</v>
      </c>
      <c r="D60" s="58">
        <f>COUNTIF('Infrastructure (water related)'!$T$4:$T$15,$B60)</f>
        <v>3</v>
      </c>
      <c r="E60" s="58">
        <f>COUNTIF('Infrastructure (water related)'!$V$4:$V$15,$B60)</f>
        <v>3</v>
      </c>
      <c r="F60" s="59">
        <f t="shared" si="5"/>
        <v>0.1111111111111111</v>
      </c>
      <c r="G60" s="60">
        <f t="shared" si="5"/>
        <v>0.33333333333333331</v>
      </c>
      <c r="H60" s="61">
        <f t="shared" si="5"/>
        <v>0.33333333333333331</v>
      </c>
    </row>
    <row r="61" spans="1:8" x14ac:dyDescent="0.2">
      <c r="A61" s="48"/>
      <c r="B61" s="62" t="s">
        <v>5</v>
      </c>
      <c r="C61" s="58">
        <f>COUNTIF('Infrastructure (water related)'!$R$4:$R$15,$B61)</f>
        <v>0</v>
      </c>
      <c r="D61" s="58">
        <f>COUNTIF('Infrastructure (water related)'!$T$4:$T$15,$B61)</f>
        <v>0</v>
      </c>
      <c r="E61" s="58">
        <f>COUNTIF('Infrastructure (water related)'!$V$4:$V$15,$B61)</f>
        <v>0</v>
      </c>
      <c r="F61" s="59">
        <f t="shared" si="5"/>
        <v>0</v>
      </c>
      <c r="G61" s="60">
        <f t="shared" si="5"/>
        <v>0</v>
      </c>
      <c r="H61" s="61">
        <f t="shared" si="5"/>
        <v>0</v>
      </c>
    </row>
    <row r="62" spans="1:8" x14ac:dyDescent="0.2">
      <c r="A62" s="48"/>
      <c r="B62" s="63" t="s">
        <v>168</v>
      </c>
      <c r="C62" s="64">
        <f>SUM(C58:C61)</f>
        <v>9</v>
      </c>
      <c r="D62" s="64">
        <f>SUM(D58:D61)</f>
        <v>9</v>
      </c>
      <c r="E62" s="64">
        <f>SUM(E58:E61)</f>
        <v>9</v>
      </c>
      <c r="F62" s="65">
        <f t="shared" si="5"/>
        <v>1</v>
      </c>
      <c r="G62" s="66">
        <f t="shared" si="5"/>
        <v>1</v>
      </c>
      <c r="H62" s="67">
        <f t="shared" si="5"/>
        <v>1</v>
      </c>
    </row>
    <row r="63" spans="1:8" x14ac:dyDescent="0.2">
      <c r="A63" s="48"/>
      <c r="B63" s="48"/>
      <c r="C63" s="48"/>
      <c r="D63" s="48"/>
      <c r="E63" s="48"/>
      <c r="F63" s="48"/>
      <c r="G63" s="48"/>
      <c r="H63" s="48"/>
    </row>
    <row r="64" spans="1:8" x14ac:dyDescent="0.2">
      <c r="A64" s="48"/>
      <c r="B64" s="48" t="s">
        <v>180</v>
      </c>
      <c r="C64" s="48"/>
      <c r="D64" s="48"/>
      <c r="E64" s="48"/>
      <c r="F64" s="68">
        <f>F60+F61</f>
        <v>0.1111111111111111</v>
      </c>
      <c r="G64" s="68">
        <f>G60+G61</f>
        <v>0.33333333333333331</v>
      </c>
      <c r="H64" s="68">
        <f>H60+H61</f>
        <v>0.33333333333333331</v>
      </c>
    </row>
    <row r="65" spans="1:8" x14ac:dyDescent="0.2">
      <c r="A65" s="48"/>
      <c r="B65" s="48"/>
      <c r="C65" s="48"/>
      <c r="D65" s="48"/>
      <c r="E65" s="48"/>
      <c r="F65" s="48"/>
      <c r="G65" s="48"/>
      <c r="H65" s="48"/>
    </row>
    <row r="66" spans="1:8" x14ac:dyDescent="0.2">
      <c r="A66" s="48"/>
      <c r="B66" s="48"/>
      <c r="C66" s="48"/>
      <c r="D66" s="48"/>
      <c r="E66" s="48"/>
      <c r="F66" s="48"/>
      <c r="G66" s="48"/>
      <c r="H66" s="48"/>
    </row>
    <row r="67" spans="1:8" x14ac:dyDescent="0.2">
      <c r="A67" s="48"/>
      <c r="B67" s="48"/>
      <c r="C67" s="48"/>
      <c r="D67" s="48"/>
      <c r="E67" s="48"/>
      <c r="F67" s="48"/>
      <c r="G67" s="48"/>
      <c r="H67" s="48"/>
    </row>
    <row r="68" spans="1:8" x14ac:dyDescent="0.2">
      <c r="A68" s="48"/>
      <c r="B68" s="48"/>
      <c r="C68" s="48"/>
      <c r="D68" s="48"/>
      <c r="E68" s="48"/>
      <c r="F68" s="48"/>
      <c r="G68" s="48"/>
      <c r="H68" s="48"/>
    </row>
    <row r="69" spans="1:8" x14ac:dyDescent="0.2">
      <c r="A69" s="48"/>
      <c r="B69" s="48"/>
      <c r="C69" s="48"/>
      <c r="D69" s="48"/>
      <c r="E69" s="48"/>
      <c r="F69" s="48"/>
      <c r="G69" s="48"/>
      <c r="H69" s="48"/>
    </row>
    <row r="70" spans="1:8" x14ac:dyDescent="0.2">
      <c r="A70" s="48"/>
      <c r="B70" s="48"/>
      <c r="C70" s="48"/>
      <c r="D70" s="48"/>
      <c r="E70" s="48"/>
      <c r="F70" s="48"/>
      <c r="G70" s="48"/>
      <c r="H70" s="48"/>
    </row>
    <row r="71" spans="1:8" x14ac:dyDescent="0.2">
      <c r="A71" s="48"/>
      <c r="B71" s="48"/>
      <c r="C71" s="48"/>
      <c r="D71" s="48"/>
      <c r="E71" s="48"/>
      <c r="F71" s="48"/>
      <c r="G71" s="48"/>
      <c r="H71" s="48"/>
    </row>
    <row r="72" spans="1:8" x14ac:dyDescent="0.2">
      <c r="A72" s="48"/>
      <c r="B72" s="48"/>
      <c r="C72" s="48"/>
      <c r="D72" s="48"/>
      <c r="E72" s="48"/>
      <c r="F72" s="48"/>
      <c r="G72" s="48"/>
      <c r="H72" s="48"/>
    </row>
    <row r="73" spans="1:8" x14ac:dyDescent="0.2">
      <c r="A73" s="48"/>
      <c r="B73" s="48"/>
      <c r="C73" s="48"/>
      <c r="D73" s="48"/>
      <c r="E73" s="48"/>
      <c r="F73" s="48"/>
      <c r="G73" s="48"/>
      <c r="H73" s="48"/>
    </row>
    <row r="74" spans="1:8" ht="15" x14ac:dyDescent="0.25">
      <c r="A74" s="48"/>
      <c r="B74" s="49" t="s">
        <v>58</v>
      </c>
      <c r="C74" s="50"/>
      <c r="D74" s="50"/>
      <c r="E74" s="51"/>
      <c r="F74" s="52"/>
      <c r="G74" s="50"/>
      <c r="H74" s="51"/>
    </row>
    <row r="75" spans="1:8" ht="15" x14ac:dyDescent="0.25">
      <c r="A75" s="48"/>
      <c r="B75" s="53"/>
      <c r="C75" s="54" t="s">
        <v>166</v>
      </c>
      <c r="D75" s="54">
        <v>2030</v>
      </c>
      <c r="E75" s="55">
        <v>2070</v>
      </c>
      <c r="F75" s="56" t="s">
        <v>176</v>
      </c>
      <c r="G75" s="54" t="s">
        <v>178</v>
      </c>
      <c r="H75" s="55" t="s">
        <v>179</v>
      </c>
    </row>
    <row r="76" spans="1:8" x14ac:dyDescent="0.2">
      <c r="A76" s="48"/>
      <c r="B76" s="57" t="s">
        <v>8</v>
      </c>
      <c r="C76" s="58">
        <f>COUNTIF('Economic Development'!$R$4:$R$15,$B76)</f>
        <v>2</v>
      </c>
      <c r="D76" s="58">
        <f>COUNTIF('Economic Development'!$T$4:$T$15,$B76)</f>
        <v>0</v>
      </c>
      <c r="E76" s="58">
        <f>COUNTIF('Economic Development'!$V$4:$V$15,$B76)</f>
        <v>0</v>
      </c>
      <c r="F76" s="59">
        <f t="shared" ref="F76:H80" si="6">C76/C$80</f>
        <v>0.33333333333333331</v>
      </c>
      <c r="G76" s="60">
        <f t="shared" si="6"/>
        <v>0</v>
      </c>
      <c r="H76" s="61">
        <f t="shared" si="6"/>
        <v>0</v>
      </c>
    </row>
    <row r="77" spans="1:8" x14ac:dyDescent="0.2">
      <c r="A77" s="48"/>
      <c r="B77" s="57" t="s">
        <v>7</v>
      </c>
      <c r="C77" s="58">
        <f>COUNTIF('Economic Development'!$R$4:$R$15,$B77)</f>
        <v>2</v>
      </c>
      <c r="D77" s="58">
        <f>COUNTIF('Economic Development'!$T$4:$T$15,$B77)</f>
        <v>4</v>
      </c>
      <c r="E77" s="58">
        <f>COUNTIF('Economic Development'!$V$4:$V$15,$B77)</f>
        <v>4</v>
      </c>
      <c r="F77" s="59">
        <f t="shared" si="6"/>
        <v>0.33333333333333331</v>
      </c>
      <c r="G77" s="60">
        <f t="shared" si="6"/>
        <v>0.66666666666666663</v>
      </c>
      <c r="H77" s="61">
        <f t="shared" si="6"/>
        <v>0.66666666666666663</v>
      </c>
    </row>
    <row r="78" spans="1:8" x14ac:dyDescent="0.2">
      <c r="A78" s="48"/>
      <c r="B78" s="57" t="s">
        <v>6</v>
      </c>
      <c r="C78" s="58">
        <f>COUNTIF('Economic Development'!$R$4:$R$15,$B78)</f>
        <v>2</v>
      </c>
      <c r="D78" s="58">
        <f>COUNTIF('Economic Development'!$T$4:$T$15,$B78)</f>
        <v>2</v>
      </c>
      <c r="E78" s="58">
        <f>COUNTIF('Economic Development'!$V$4:$V$15,$B78)</f>
        <v>2</v>
      </c>
      <c r="F78" s="59">
        <f t="shared" si="6"/>
        <v>0.33333333333333331</v>
      </c>
      <c r="G78" s="60">
        <f t="shared" si="6"/>
        <v>0.33333333333333331</v>
      </c>
      <c r="H78" s="61">
        <f t="shared" si="6"/>
        <v>0.33333333333333331</v>
      </c>
    </row>
    <row r="79" spans="1:8" x14ac:dyDescent="0.2">
      <c r="A79" s="48"/>
      <c r="B79" s="62" t="s">
        <v>5</v>
      </c>
      <c r="C79" s="58">
        <f>COUNTIF('Economic Development'!$R$4:$R$15,$B79)</f>
        <v>0</v>
      </c>
      <c r="D79" s="58">
        <f>COUNTIF('Economic Development'!$T$4:$T$15,$B79)</f>
        <v>0</v>
      </c>
      <c r="E79" s="58">
        <f>COUNTIF('Economic Development'!$V$4:$V$15,$B79)</f>
        <v>0</v>
      </c>
      <c r="F79" s="59">
        <f t="shared" si="6"/>
        <v>0</v>
      </c>
      <c r="G79" s="60">
        <f t="shared" si="6"/>
        <v>0</v>
      </c>
      <c r="H79" s="61">
        <f t="shared" si="6"/>
        <v>0</v>
      </c>
    </row>
    <row r="80" spans="1:8" x14ac:dyDescent="0.2">
      <c r="A80" s="48"/>
      <c r="B80" s="63" t="s">
        <v>168</v>
      </c>
      <c r="C80" s="64">
        <f>SUM(C76:C79)</f>
        <v>6</v>
      </c>
      <c r="D80" s="64">
        <f>SUM(D76:D79)</f>
        <v>6</v>
      </c>
      <c r="E80" s="64">
        <f>SUM(E76:E79)</f>
        <v>6</v>
      </c>
      <c r="F80" s="65">
        <f t="shared" si="6"/>
        <v>1</v>
      </c>
      <c r="G80" s="66">
        <f t="shared" si="6"/>
        <v>1</v>
      </c>
      <c r="H80" s="67">
        <f t="shared" si="6"/>
        <v>1</v>
      </c>
    </row>
    <row r="81" spans="1:8" x14ac:dyDescent="0.2">
      <c r="A81" s="48"/>
      <c r="B81" s="48"/>
      <c r="C81" s="48"/>
      <c r="D81" s="48"/>
      <c r="E81" s="48"/>
      <c r="F81" s="48"/>
      <c r="G81" s="48"/>
      <c r="H81" s="48"/>
    </row>
    <row r="82" spans="1:8" x14ac:dyDescent="0.2">
      <c r="A82" s="48"/>
      <c r="B82" s="48" t="s">
        <v>180</v>
      </c>
      <c r="C82" s="48"/>
      <c r="D82" s="48"/>
      <c r="E82" s="48"/>
      <c r="F82" s="68">
        <f>F78+F79</f>
        <v>0.33333333333333331</v>
      </c>
      <c r="G82" s="68">
        <f>G78+G79</f>
        <v>0.33333333333333331</v>
      </c>
      <c r="H82" s="68">
        <f>H78+H79</f>
        <v>0.33333333333333331</v>
      </c>
    </row>
    <row r="83" spans="1:8" x14ac:dyDescent="0.2">
      <c r="A83" s="48"/>
      <c r="B83" s="48"/>
      <c r="C83" s="48"/>
      <c r="D83" s="48"/>
      <c r="E83" s="48"/>
      <c r="F83" s="48"/>
      <c r="G83" s="48"/>
      <c r="H83" s="48"/>
    </row>
    <row r="84" spans="1:8" x14ac:dyDescent="0.2">
      <c r="A84" s="48"/>
      <c r="B84" s="48"/>
      <c r="C84" s="48"/>
      <c r="D84" s="48"/>
      <c r="E84" s="48"/>
      <c r="F84" s="48"/>
      <c r="G84" s="48"/>
      <c r="H84" s="48"/>
    </row>
    <row r="85" spans="1:8" x14ac:dyDescent="0.2">
      <c r="A85" s="48"/>
      <c r="B85" s="48"/>
      <c r="C85" s="48"/>
      <c r="D85" s="48"/>
      <c r="E85" s="48"/>
      <c r="F85" s="48"/>
      <c r="G85" s="48"/>
      <c r="H85" s="48"/>
    </row>
    <row r="86" spans="1:8" x14ac:dyDescent="0.2">
      <c r="A86" s="48"/>
      <c r="B86" s="48"/>
      <c r="C86" s="48"/>
      <c r="D86" s="48"/>
      <c r="E86" s="48"/>
      <c r="F86" s="48"/>
      <c r="G86" s="48"/>
      <c r="H86" s="48"/>
    </row>
    <row r="87" spans="1:8" x14ac:dyDescent="0.2">
      <c r="A87" s="48"/>
      <c r="B87" s="48"/>
      <c r="C87" s="48"/>
      <c r="D87" s="48"/>
      <c r="E87" s="48"/>
      <c r="F87" s="48"/>
      <c r="G87" s="48"/>
      <c r="H87" s="48"/>
    </row>
    <row r="88" spans="1:8" x14ac:dyDescent="0.2">
      <c r="A88" s="48"/>
      <c r="B88" s="48"/>
      <c r="C88" s="48"/>
      <c r="D88" s="48"/>
      <c r="E88" s="48"/>
      <c r="F88" s="48"/>
      <c r="G88" s="48"/>
      <c r="H88" s="48"/>
    </row>
    <row r="89" spans="1:8" x14ac:dyDescent="0.2">
      <c r="A89" s="48"/>
      <c r="B89" s="48"/>
      <c r="C89" s="48"/>
      <c r="D89" s="48"/>
      <c r="E89" s="48"/>
      <c r="F89" s="48"/>
      <c r="G89" s="48"/>
      <c r="H89" s="48"/>
    </row>
    <row r="90" spans="1:8" x14ac:dyDescent="0.2">
      <c r="A90" s="48"/>
      <c r="B90" s="48"/>
      <c r="C90" s="48"/>
      <c r="D90" s="48"/>
      <c r="E90" s="48"/>
      <c r="F90" s="48"/>
      <c r="G90" s="48"/>
      <c r="H90" s="48"/>
    </row>
    <row r="91" spans="1:8" x14ac:dyDescent="0.2">
      <c r="A91" s="48"/>
      <c r="B91" s="48"/>
      <c r="C91" s="48"/>
      <c r="D91" s="48"/>
      <c r="E91" s="48"/>
      <c r="F91" s="48"/>
      <c r="G91" s="48"/>
      <c r="H91" s="48"/>
    </row>
    <row r="92" spans="1:8" ht="15" x14ac:dyDescent="0.25">
      <c r="A92" s="48"/>
      <c r="B92" s="49" t="s">
        <v>272</v>
      </c>
      <c r="C92" s="50"/>
      <c r="D92" s="50"/>
      <c r="E92" s="51"/>
      <c r="F92" s="52"/>
      <c r="G92" s="50"/>
      <c r="H92" s="51"/>
    </row>
    <row r="93" spans="1:8" ht="15" x14ac:dyDescent="0.25">
      <c r="A93" s="48"/>
      <c r="B93" s="53"/>
      <c r="C93" s="54" t="s">
        <v>166</v>
      </c>
      <c r="D93" s="54">
        <v>2030</v>
      </c>
      <c r="E93" s="55">
        <v>2070</v>
      </c>
      <c r="F93" s="56" t="s">
        <v>176</v>
      </c>
      <c r="G93" s="54" t="s">
        <v>178</v>
      </c>
      <c r="H93" s="55" t="s">
        <v>179</v>
      </c>
    </row>
    <row r="94" spans="1:8" x14ac:dyDescent="0.2">
      <c r="A94" s="48"/>
      <c r="B94" s="57" t="s">
        <v>8</v>
      </c>
      <c r="C94" s="58">
        <f>COUNTIF('Social and Community'!$R$4:$R$15,$B94)</f>
        <v>2</v>
      </c>
      <c r="D94" s="58">
        <f>COUNTIF('Social and Community'!$T$4:$T$15,$B94)</f>
        <v>0</v>
      </c>
      <c r="E94" s="58">
        <f>COUNTIF('Social and Community'!$V$4:$V$15,$B94)</f>
        <v>0</v>
      </c>
      <c r="F94" s="59">
        <f>C94/C$98</f>
        <v>0.2857142857142857</v>
      </c>
      <c r="G94" s="60">
        <f>D94/D$98</f>
        <v>0</v>
      </c>
      <c r="H94" s="61">
        <f>E94/E$98</f>
        <v>0</v>
      </c>
    </row>
    <row r="95" spans="1:8" x14ac:dyDescent="0.2">
      <c r="A95" s="48"/>
      <c r="B95" s="57" t="s">
        <v>7</v>
      </c>
      <c r="C95" s="58">
        <f>COUNTIF('Social and Community'!$R$4:$R$15,$B95)</f>
        <v>2</v>
      </c>
      <c r="D95" s="58">
        <f>COUNTIF('Social and Community'!$T$4:$T$15,$B95)</f>
        <v>3</v>
      </c>
      <c r="E95" s="58">
        <f>COUNTIF('Social and Community'!$V$4:$V$15,$B95)</f>
        <v>3</v>
      </c>
      <c r="F95" s="59">
        <f t="shared" ref="F95:F98" si="7">C95/C$98</f>
        <v>0.2857142857142857</v>
      </c>
      <c r="G95" s="60">
        <f t="shared" ref="G95:G98" si="8">D95/D$98</f>
        <v>0.42857142857142855</v>
      </c>
      <c r="H95" s="61">
        <f t="shared" ref="H95:H98" si="9">E95/E$98</f>
        <v>0.42857142857142855</v>
      </c>
    </row>
    <row r="96" spans="1:8" x14ac:dyDescent="0.2">
      <c r="A96" s="48"/>
      <c r="B96" s="57" t="s">
        <v>6</v>
      </c>
      <c r="C96" s="58">
        <f>COUNTIF('Social and Community'!$R$4:$R$15,$B96)</f>
        <v>3</v>
      </c>
      <c r="D96" s="58">
        <f>COUNTIF('Social and Community'!$T$4:$T$15,$B96)</f>
        <v>4</v>
      </c>
      <c r="E96" s="58">
        <f>COUNTIF('Social and Community'!$V$4:$V$15,$B96)</f>
        <v>4</v>
      </c>
      <c r="F96" s="59">
        <f t="shared" si="7"/>
        <v>0.42857142857142855</v>
      </c>
      <c r="G96" s="60">
        <f t="shared" si="8"/>
        <v>0.5714285714285714</v>
      </c>
      <c r="H96" s="61">
        <f t="shared" si="9"/>
        <v>0.5714285714285714</v>
      </c>
    </row>
    <row r="97" spans="1:8" x14ac:dyDescent="0.2">
      <c r="A97" s="48"/>
      <c r="B97" s="62" t="s">
        <v>5</v>
      </c>
      <c r="C97" s="58">
        <f>COUNTIF('Social and Community'!$R$4:$R$15,$B97)</f>
        <v>0</v>
      </c>
      <c r="D97" s="58">
        <f>COUNTIF('Social and Community'!$T$4:$T$15,$B97)</f>
        <v>0</v>
      </c>
      <c r="E97" s="58">
        <f>COUNTIF('Social and Community'!$V$4:$V$15,$B97)</f>
        <v>0</v>
      </c>
      <c r="F97" s="59">
        <f t="shared" si="7"/>
        <v>0</v>
      </c>
      <c r="G97" s="60">
        <f t="shared" si="8"/>
        <v>0</v>
      </c>
      <c r="H97" s="61">
        <f t="shared" si="9"/>
        <v>0</v>
      </c>
    </row>
    <row r="98" spans="1:8" x14ac:dyDescent="0.2">
      <c r="A98" s="48"/>
      <c r="B98" s="63" t="s">
        <v>168</v>
      </c>
      <c r="C98" s="64">
        <f>SUM(C94:C97)</f>
        <v>7</v>
      </c>
      <c r="D98" s="64">
        <f>SUM(D94:D97)</f>
        <v>7</v>
      </c>
      <c r="E98" s="64">
        <f>SUM(E94:E97)</f>
        <v>7</v>
      </c>
      <c r="F98" s="65">
        <f t="shared" si="7"/>
        <v>1</v>
      </c>
      <c r="G98" s="66">
        <f t="shared" si="8"/>
        <v>1</v>
      </c>
      <c r="H98" s="67">
        <f t="shared" si="9"/>
        <v>1</v>
      </c>
    </row>
    <row r="99" spans="1:8" x14ac:dyDescent="0.2">
      <c r="A99" s="48"/>
      <c r="B99" s="48"/>
      <c r="C99" s="48"/>
      <c r="D99" s="48"/>
      <c r="E99" s="48"/>
      <c r="F99" s="48"/>
      <c r="G99" s="48"/>
      <c r="H99" s="48"/>
    </row>
    <row r="100" spans="1:8" x14ac:dyDescent="0.2">
      <c r="A100" s="48"/>
      <c r="B100" s="48" t="s">
        <v>180</v>
      </c>
      <c r="C100" s="48"/>
      <c r="D100" s="48"/>
      <c r="E100" s="48"/>
      <c r="F100" s="68">
        <f>F96+F97</f>
        <v>0.42857142857142855</v>
      </c>
      <c r="G100" s="68">
        <f>G96+G97</f>
        <v>0.5714285714285714</v>
      </c>
      <c r="H100" s="68">
        <f>H96+H97</f>
        <v>0.5714285714285714</v>
      </c>
    </row>
    <row r="101" spans="1:8" x14ac:dyDescent="0.2">
      <c r="A101" s="48"/>
      <c r="B101" s="48"/>
      <c r="C101" s="48"/>
      <c r="D101" s="48"/>
      <c r="E101" s="48"/>
      <c r="F101" s="48"/>
      <c r="G101" s="48"/>
      <c r="H101" s="48"/>
    </row>
    <row r="102" spans="1:8" x14ac:dyDescent="0.2">
      <c r="A102" s="48"/>
      <c r="B102" s="48"/>
      <c r="C102" s="48"/>
      <c r="D102" s="48"/>
      <c r="E102" s="48"/>
      <c r="F102" s="48"/>
      <c r="G102" s="48"/>
      <c r="H102" s="48"/>
    </row>
    <row r="103" spans="1:8" x14ac:dyDescent="0.2">
      <c r="A103" s="48"/>
      <c r="B103" s="48"/>
      <c r="C103" s="48"/>
      <c r="D103" s="48"/>
      <c r="E103" s="48"/>
      <c r="F103" s="48"/>
      <c r="G103" s="48"/>
      <c r="H103" s="48"/>
    </row>
    <row r="104" spans="1:8" x14ac:dyDescent="0.2">
      <c r="A104" s="48"/>
      <c r="B104" s="48"/>
      <c r="C104" s="48"/>
      <c r="D104" s="48"/>
      <c r="E104" s="48"/>
      <c r="F104" s="48"/>
      <c r="G104" s="48"/>
      <c r="H104" s="48"/>
    </row>
    <row r="105" spans="1:8" x14ac:dyDescent="0.2">
      <c r="A105" s="48"/>
      <c r="B105" s="48"/>
      <c r="C105" s="48"/>
      <c r="D105" s="48"/>
      <c r="E105" s="48"/>
      <c r="F105" s="48"/>
      <c r="G105" s="48"/>
      <c r="H105" s="48"/>
    </row>
    <row r="106" spans="1:8" x14ac:dyDescent="0.2">
      <c r="A106" s="48"/>
      <c r="B106" s="48"/>
      <c r="C106" s="48"/>
      <c r="D106" s="48"/>
      <c r="E106" s="48"/>
      <c r="F106" s="48"/>
      <c r="G106" s="48"/>
      <c r="H106" s="48"/>
    </row>
    <row r="107" spans="1:8" x14ac:dyDescent="0.2">
      <c r="A107" s="48"/>
      <c r="B107" s="48"/>
      <c r="C107" s="48"/>
      <c r="D107" s="48"/>
      <c r="E107" s="48"/>
      <c r="F107" s="48"/>
      <c r="G107" s="48"/>
      <c r="H107" s="48"/>
    </row>
    <row r="108" spans="1:8" x14ac:dyDescent="0.2">
      <c r="A108" s="48"/>
      <c r="B108" s="48"/>
      <c r="C108" s="48"/>
      <c r="D108" s="48"/>
      <c r="E108" s="48"/>
      <c r="F108" s="48"/>
      <c r="G108" s="48"/>
      <c r="H108" s="48"/>
    </row>
    <row r="109" spans="1:8" x14ac:dyDescent="0.2">
      <c r="A109" s="48"/>
      <c r="B109" s="48"/>
      <c r="C109" s="48"/>
      <c r="D109" s="48"/>
      <c r="E109" s="48"/>
      <c r="F109" s="48"/>
      <c r="G109" s="48"/>
      <c r="H109" s="48"/>
    </row>
    <row r="110" spans="1:8" ht="15" x14ac:dyDescent="0.25">
      <c r="A110" s="48"/>
      <c r="B110" s="49" t="s">
        <v>71</v>
      </c>
      <c r="C110" s="50"/>
      <c r="D110" s="50"/>
      <c r="E110" s="51"/>
      <c r="F110" s="52"/>
      <c r="G110" s="50"/>
      <c r="H110" s="51"/>
    </row>
    <row r="111" spans="1:8" ht="15" x14ac:dyDescent="0.25">
      <c r="A111" s="48"/>
      <c r="B111" s="53"/>
      <c r="C111" s="54" t="s">
        <v>166</v>
      </c>
      <c r="D111" s="54">
        <v>2030</v>
      </c>
      <c r="E111" s="55">
        <v>2070</v>
      </c>
      <c r="F111" s="56" t="s">
        <v>176</v>
      </c>
      <c r="G111" s="54" t="s">
        <v>178</v>
      </c>
      <c r="H111" s="55" t="s">
        <v>179</v>
      </c>
    </row>
    <row r="112" spans="1:8" x14ac:dyDescent="0.2">
      <c r="A112" s="48"/>
      <c r="B112" s="57" t="s">
        <v>8</v>
      </c>
      <c r="C112" s="58">
        <f>COUNTIF(Environment!$R$4:$R$15,$B112)</f>
        <v>0</v>
      </c>
      <c r="D112" s="58">
        <f>COUNTIF(Environment!$T$4:$T$15,$B112)</f>
        <v>0</v>
      </c>
      <c r="E112" s="58">
        <f>COUNTIF(Environment!$V$4:$V$15,$B112)</f>
        <v>0</v>
      </c>
      <c r="F112" s="59">
        <f t="shared" ref="F112:H116" si="10">C112/C$116</f>
        <v>0</v>
      </c>
      <c r="G112" s="60">
        <f t="shared" si="10"/>
        <v>0</v>
      </c>
      <c r="H112" s="61">
        <f t="shared" si="10"/>
        <v>0</v>
      </c>
    </row>
    <row r="113" spans="1:8" x14ac:dyDescent="0.2">
      <c r="A113" s="48"/>
      <c r="B113" s="57" t="s">
        <v>7</v>
      </c>
      <c r="C113" s="58">
        <f>COUNTIF(Environment!$R$4:$R$15,$B113)</f>
        <v>2</v>
      </c>
      <c r="D113" s="58">
        <f>COUNTIF(Environment!$T$4:$T$15,$B113)</f>
        <v>1</v>
      </c>
      <c r="E113" s="58">
        <f>COUNTIF(Environment!$V$4:$V$15,$B113)</f>
        <v>1</v>
      </c>
      <c r="F113" s="59">
        <f t="shared" si="10"/>
        <v>0.2857142857142857</v>
      </c>
      <c r="G113" s="60">
        <f t="shared" si="10"/>
        <v>0.14285714285714285</v>
      </c>
      <c r="H113" s="61">
        <f t="shared" si="10"/>
        <v>0.14285714285714285</v>
      </c>
    </row>
    <row r="114" spans="1:8" x14ac:dyDescent="0.2">
      <c r="A114" s="48"/>
      <c r="B114" s="57" t="s">
        <v>6</v>
      </c>
      <c r="C114" s="58">
        <f>COUNTIF(Environment!$R$4:$R$15,$B114)</f>
        <v>4</v>
      </c>
      <c r="D114" s="58">
        <f>COUNTIF(Environment!$T$4:$T$15,$B114)</f>
        <v>5</v>
      </c>
      <c r="E114" s="58">
        <f>COUNTIF(Environment!$V$4:$V$15,$B114)</f>
        <v>2</v>
      </c>
      <c r="F114" s="59">
        <f t="shared" si="10"/>
        <v>0.5714285714285714</v>
      </c>
      <c r="G114" s="60">
        <f t="shared" si="10"/>
        <v>0.7142857142857143</v>
      </c>
      <c r="H114" s="61">
        <f t="shared" si="10"/>
        <v>0.2857142857142857</v>
      </c>
    </row>
    <row r="115" spans="1:8" x14ac:dyDescent="0.2">
      <c r="A115" s="48"/>
      <c r="B115" s="62" t="s">
        <v>5</v>
      </c>
      <c r="C115" s="58">
        <f>COUNTIF(Environment!$R$4:$R$15,$B115)</f>
        <v>1</v>
      </c>
      <c r="D115" s="58">
        <f>COUNTIF(Environment!$T$4:$T$15,$B115)</f>
        <v>1</v>
      </c>
      <c r="E115" s="58">
        <f>COUNTIF(Environment!$V$4:$V$15,$B115)</f>
        <v>4</v>
      </c>
      <c r="F115" s="59">
        <f t="shared" si="10"/>
        <v>0.14285714285714285</v>
      </c>
      <c r="G115" s="60">
        <f t="shared" si="10"/>
        <v>0.14285714285714285</v>
      </c>
      <c r="H115" s="61">
        <f t="shared" si="10"/>
        <v>0.5714285714285714</v>
      </c>
    </row>
    <row r="116" spans="1:8" x14ac:dyDescent="0.2">
      <c r="A116" s="48"/>
      <c r="B116" s="63" t="s">
        <v>168</v>
      </c>
      <c r="C116" s="64">
        <f>SUM(C112:C115)</f>
        <v>7</v>
      </c>
      <c r="D116" s="64">
        <f>SUM(D112:D115)</f>
        <v>7</v>
      </c>
      <c r="E116" s="64">
        <f>SUM(E112:E115)</f>
        <v>7</v>
      </c>
      <c r="F116" s="65">
        <f t="shared" si="10"/>
        <v>1</v>
      </c>
      <c r="G116" s="66">
        <f t="shared" si="10"/>
        <v>1</v>
      </c>
      <c r="H116" s="67">
        <f t="shared" si="10"/>
        <v>1</v>
      </c>
    </row>
    <row r="117" spans="1:8" x14ac:dyDescent="0.2">
      <c r="A117" s="48"/>
      <c r="B117" s="48"/>
      <c r="C117" s="48"/>
      <c r="D117" s="48"/>
      <c r="E117" s="48"/>
      <c r="F117" s="48"/>
      <c r="G117" s="48"/>
      <c r="H117" s="48"/>
    </row>
    <row r="118" spans="1:8" x14ac:dyDescent="0.2">
      <c r="A118" s="48"/>
      <c r="B118" s="48" t="s">
        <v>180</v>
      </c>
      <c r="C118" s="48"/>
      <c r="D118" s="48"/>
      <c r="E118" s="48"/>
      <c r="F118" s="68">
        <f>F114+F115</f>
        <v>0.71428571428571419</v>
      </c>
      <c r="G118" s="68">
        <f>G114+G115</f>
        <v>0.85714285714285721</v>
      </c>
      <c r="H118" s="68">
        <f>H114+H115</f>
        <v>0.8571428571428571</v>
      </c>
    </row>
    <row r="119" spans="1:8" x14ac:dyDescent="0.2">
      <c r="A119" s="48"/>
      <c r="B119" s="48"/>
      <c r="C119" s="48"/>
      <c r="D119" s="48"/>
      <c r="E119" s="48"/>
      <c r="F119" s="48"/>
      <c r="G119" s="48"/>
      <c r="H119" s="48"/>
    </row>
    <row r="120" spans="1:8" x14ac:dyDescent="0.2">
      <c r="A120" s="48"/>
      <c r="B120" s="48"/>
      <c r="C120" s="48"/>
      <c r="D120" s="48"/>
      <c r="E120" s="48"/>
      <c r="F120" s="48"/>
      <c r="G120" s="48"/>
      <c r="H120" s="48"/>
    </row>
    <row r="121" spans="1:8" x14ac:dyDescent="0.2">
      <c r="A121" s="48"/>
      <c r="B121" s="48"/>
      <c r="C121" s="48"/>
      <c r="D121" s="48"/>
      <c r="E121" s="48"/>
      <c r="F121" s="48"/>
      <c r="G121" s="48"/>
      <c r="H121" s="48"/>
    </row>
    <row r="122" spans="1:8" x14ac:dyDescent="0.2">
      <c r="A122" s="48"/>
      <c r="B122" s="48"/>
      <c r="C122" s="48"/>
      <c r="D122" s="48"/>
      <c r="E122" s="48"/>
      <c r="F122" s="48"/>
      <c r="G122" s="48"/>
      <c r="H122" s="48"/>
    </row>
    <row r="123" spans="1:8" x14ac:dyDescent="0.2">
      <c r="A123" s="48"/>
      <c r="B123" s="48"/>
      <c r="C123" s="48"/>
      <c r="D123" s="48"/>
      <c r="E123" s="48"/>
      <c r="F123" s="48"/>
      <c r="G123" s="48"/>
      <c r="H123" s="48"/>
    </row>
    <row r="124" spans="1:8" x14ac:dyDescent="0.2">
      <c r="A124" s="48"/>
      <c r="B124" s="48"/>
      <c r="C124" s="48"/>
      <c r="D124" s="48"/>
      <c r="E124" s="48"/>
      <c r="F124" s="48"/>
      <c r="G124" s="48"/>
      <c r="H124" s="48"/>
    </row>
    <row r="125" spans="1:8" x14ac:dyDescent="0.2">
      <c r="A125" s="48"/>
      <c r="B125" s="48"/>
      <c r="C125" s="48"/>
      <c r="D125" s="48"/>
      <c r="E125" s="48"/>
      <c r="F125" s="48"/>
      <c r="G125" s="48"/>
      <c r="H125" s="48"/>
    </row>
  </sheetData>
  <pageMargins left="0.7" right="0.7" top="0.75" bottom="0.75" header="0.3" footer="0.3"/>
  <pageSetup paperSize="9" orientation="portrait" r:id="rId1"/>
  <rowBreaks count="2" manualBreakCount="2">
    <brk id="54" min="9" max="16" man="1"/>
    <brk id="108" min="9"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6"/>
  <sheetViews>
    <sheetView topLeftCell="C1" zoomScaleNormal="100" workbookViewId="0">
      <selection activeCell="P1" sqref="P1:Y2"/>
    </sheetView>
  </sheetViews>
  <sheetFormatPr defaultRowHeight="11.25" x14ac:dyDescent="0.2"/>
  <cols>
    <col min="1" max="1" width="5.7109375" style="3" bestFit="1" customWidth="1"/>
    <col min="2" max="2" width="13" style="3" customWidth="1"/>
    <col min="3" max="3" width="23" style="4" customWidth="1"/>
    <col min="4" max="4" width="20.7109375" style="4" customWidth="1"/>
    <col min="5" max="5" width="26.28515625" style="4" customWidth="1"/>
    <col min="6" max="6" width="12.7109375" style="5" hidden="1" customWidth="1"/>
    <col min="7" max="7" width="10.7109375" style="5" hidden="1" customWidth="1"/>
    <col min="8" max="12" width="10.7109375" style="2" hidden="1" customWidth="1"/>
    <col min="13" max="13" width="31.42578125" style="4" hidden="1" customWidth="1"/>
    <col min="14" max="14" width="18.5703125" style="5" hidden="1" customWidth="1"/>
    <col min="15" max="15" width="35.7109375" style="98" hidden="1" customWidth="1"/>
    <col min="16" max="16" width="13.42578125" style="32" customWidth="1"/>
    <col min="17" max="22" width="10.28515625" style="2" customWidth="1"/>
    <col min="23" max="23" width="11.28515625" style="2" customWidth="1"/>
    <col min="24" max="24" width="10.85546875" style="2" customWidth="1"/>
    <col min="25" max="25" width="17.7109375" style="2" customWidth="1"/>
    <col min="26" max="26" width="9.140625" style="2"/>
    <col min="27" max="29" width="0" style="2" hidden="1" customWidth="1"/>
    <col min="30" max="30" width="9.140625" style="2" hidden="1" customWidth="1"/>
    <col min="31" max="31" width="0" style="2" hidden="1" customWidth="1"/>
    <col min="32" max="16384" width="9.140625" style="2"/>
  </cols>
  <sheetData>
    <row r="1" spans="1:31" ht="30.75" customHeight="1" x14ac:dyDescent="0.2">
      <c r="A1" s="127" t="s">
        <v>290</v>
      </c>
      <c r="B1" s="127"/>
      <c r="C1" s="127"/>
      <c r="D1" s="127"/>
      <c r="E1" s="127"/>
      <c r="F1" s="128" t="s">
        <v>303</v>
      </c>
      <c r="G1" s="128"/>
      <c r="H1" s="128"/>
      <c r="I1" s="128"/>
      <c r="J1" s="128"/>
      <c r="K1" s="128"/>
      <c r="L1" s="129"/>
      <c r="M1" s="132" t="s">
        <v>304</v>
      </c>
      <c r="N1" s="133"/>
      <c r="O1" s="134"/>
      <c r="P1" s="141" t="s">
        <v>305</v>
      </c>
      <c r="Q1" s="142"/>
      <c r="R1" s="142"/>
      <c r="S1" s="142"/>
      <c r="T1" s="142"/>
      <c r="U1" s="142"/>
      <c r="V1" s="142"/>
      <c r="W1" s="135" t="s">
        <v>306</v>
      </c>
      <c r="X1" s="136"/>
      <c r="Y1" s="137"/>
    </row>
    <row r="2" spans="1:31" ht="24.75" customHeight="1" x14ac:dyDescent="0.2">
      <c r="A2" s="127"/>
      <c r="B2" s="127"/>
      <c r="C2" s="127"/>
      <c r="D2" s="127"/>
      <c r="E2" s="127"/>
      <c r="F2" s="130"/>
      <c r="G2" s="130"/>
      <c r="H2" s="130"/>
      <c r="I2" s="130"/>
      <c r="J2" s="130"/>
      <c r="K2" s="130"/>
      <c r="L2" s="131"/>
      <c r="M2" s="132"/>
      <c r="N2" s="133"/>
      <c r="O2" s="134"/>
      <c r="P2" s="142"/>
      <c r="Q2" s="142"/>
      <c r="R2" s="142"/>
      <c r="S2" s="142"/>
      <c r="T2" s="142"/>
      <c r="U2" s="142"/>
      <c r="V2" s="142"/>
      <c r="W2" s="138"/>
      <c r="X2" s="139"/>
      <c r="Y2" s="140"/>
      <c r="AA2" s="13" t="s">
        <v>50</v>
      </c>
      <c r="AB2" s="13" t="s">
        <v>49</v>
      </c>
      <c r="AC2" s="13" t="s">
        <v>48</v>
      </c>
      <c r="AD2" s="13" t="s">
        <v>47</v>
      </c>
      <c r="AE2" s="13" t="s">
        <v>46</v>
      </c>
    </row>
    <row r="3" spans="1:31" s="1" customFormat="1" ht="28.5" customHeight="1" x14ac:dyDescent="0.2">
      <c r="A3" s="107" t="s">
        <v>36</v>
      </c>
      <c r="B3" s="107" t="s">
        <v>37</v>
      </c>
      <c r="C3" s="107" t="s">
        <v>39</v>
      </c>
      <c r="D3" s="107" t="s">
        <v>38</v>
      </c>
      <c r="E3" s="107" t="s">
        <v>10</v>
      </c>
      <c r="F3" s="125" t="s">
        <v>10</v>
      </c>
      <c r="G3" s="95" t="s">
        <v>40</v>
      </c>
      <c r="H3" s="96" t="s">
        <v>41</v>
      </c>
      <c r="I3" s="95" t="s">
        <v>56</v>
      </c>
      <c r="J3" s="96" t="s">
        <v>42</v>
      </c>
      <c r="K3" s="95" t="s">
        <v>57</v>
      </c>
      <c r="L3" s="100" t="s">
        <v>43</v>
      </c>
      <c r="M3" s="103" t="s">
        <v>9</v>
      </c>
      <c r="N3" s="103" t="s">
        <v>81</v>
      </c>
      <c r="O3" s="103" t="s">
        <v>44</v>
      </c>
      <c r="P3" s="104" t="s">
        <v>10</v>
      </c>
      <c r="Q3" s="104" t="s">
        <v>40</v>
      </c>
      <c r="R3" s="105" t="s">
        <v>41</v>
      </c>
      <c r="S3" s="104" t="s">
        <v>56</v>
      </c>
      <c r="T3" s="105" t="s">
        <v>42</v>
      </c>
      <c r="U3" s="104" t="s">
        <v>57</v>
      </c>
      <c r="V3" s="105" t="s">
        <v>43</v>
      </c>
      <c r="W3" s="103" t="s">
        <v>9</v>
      </c>
      <c r="X3" s="103" t="s">
        <v>81</v>
      </c>
      <c r="Y3" s="103" t="s">
        <v>44</v>
      </c>
      <c r="AA3" s="13" t="s">
        <v>59</v>
      </c>
      <c r="AB3" s="13" t="s">
        <v>60</v>
      </c>
      <c r="AC3" s="13" t="s">
        <v>61</v>
      </c>
      <c r="AD3" s="13" t="s">
        <v>62</v>
      </c>
      <c r="AE3" s="13" t="s">
        <v>63</v>
      </c>
    </row>
    <row r="4" spans="1:31" ht="97.5" customHeight="1" x14ac:dyDescent="0.2">
      <c r="A4" s="31">
        <v>1.01</v>
      </c>
      <c r="B4" s="86" t="s">
        <v>67</v>
      </c>
      <c r="C4" s="88" t="s">
        <v>312</v>
      </c>
      <c r="D4" s="89" t="s">
        <v>184</v>
      </c>
      <c r="E4" s="88" t="s">
        <v>299</v>
      </c>
      <c r="F4" s="84" t="s">
        <v>47</v>
      </c>
      <c r="G4" s="84" t="s">
        <v>60</v>
      </c>
      <c r="H4" s="28" t="str">
        <f>IFERROR(INDEX(Consequences,MATCH(G4,'Ratings Tables'!$A$5:$A$9,FALSE),MATCH(F4,'Ratings Tables'!$B$4:$F$4,FALSE)),"")</f>
        <v>Extreme</v>
      </c>
      <c r="I4" s="84" t="s">
        <v>60</v>
      </c>
      <c r="J4" s="28" t="str">
        <f>IFERROR(INDEX(Consequences,MATCH(I4,'Ratings Tables'!$A$5:$A$9,FALSE),MATCH(F4,'Ratings Tables'!$B$4:$F$4,FALSE)),"")</f>
        <v>Extreme</v>
      </c>
      <c r="K4" s="84" t="s">
        <v>60</v>
      </c>
      <c r="L4" s="28" t="str">
        <f>IFERROR(INDEX(Consequences,MATCH(K4,'Ratings Tables'!$A$5:$A$9,FALSE),MATCH(F4,'Ratings Tables'!$B$4:$F$4,FALSE)),"")</f>
        <v>Extreme</v>
      </c>
      <c r="M4" s="90" t="s">
        <v>294</v>
      </c>
      <c r="N4" s="90" t="s">
        <v>291</v>
      </c>
      <c r="O4" s="88" t="s">
        <v>292</v>
      </c>
      <c r="P4" s="97" t="s">
        <v>47</v>
      </c>
      <c r="Q4" s="84" t="s">
        <v>60</v>
      </c>
      <c r="R4" s="28" t="str">
        <f>IFERROR(INDEX(Consequences,MATCH(Q4,'Ratings Tables'!$A$5:$A$9,FALSE),MATCH(P4,'Ratings Tables'!$B$4:$F$4,FALSE)),"")</f>
        <v>Extreme</v>
      </c>
      <c r="S4" s="84" t="s">
        <v>60</v>
      </c>
      <c r="T4" s="28" t="str">
        <f>IFERROR(INDEX(Consequences,MATCH(S4,'Ratings Tables'!$A$5:$A$9,FALSE),MATCH(P4,'Ratings Tables'!$B$4:$F$4,FALSE)),"")</f>
        <v>Extreme</v>
      </c>
      <c r="U4" s="84" t="s">
        <v>60</v>
      </c>
      <c r="V4" s="28" t="str">
        <f>IFERROR(INDEX(Consequences,MATCH(U4,'Ratings Tables'!$A$5:$A$9,FALSE),MATCH(P4,'Ratings Tables'!$B$4:$F$4,FALSE)),"")</f>
        <v>Extreme</v>
      </c>
      <c r="W4" s="110" t="s">
        <v>329</v>
      </c>
      <c r="X4" s="110" t="s">
        <v>35</v>
      </c>
      <c r="Y4" s="110"/>
      <c r="AA4" s="13" t="s">
        <v>67</v>
      </c>
      <c r="AB4" s="13" t="s">
        <v>68</v>
      </c>
      <c r="AC4" s="13" t="s">
        <v>69</v>
      </c>
      <c r="AD4" s="13" t="s">
        <v>55</v>
      </c>
      <c r="AE4" s="13"/>
    </row>
    <row r="5" spans="1:31" ht="82.5" customHeight="1" x14ac:dyDescent="0.2">
      <c r="A5" s="31">
        <v>1.02</v>
      </c>
      <c r="B5" s="86" t="s">
        <v>67</v>
      </c>
      <c r="C5" s="88" t="s">
        <v>183</v>
      </c>
      <c r="D5" s="89" t="s">
        <v>185</v>
      </c>
      <c r="E5" s="88" t="s">
        <v>254</v>
      </c>
      <c r="F5" s="84" t="s">
        <v>46</v>
      </c>
      <c r="G5" s="84" t="s">
        <v>63</v>
      </c>
      <c r="H5" s="28" t="str">
        <f>IFERROR(INDEX(Consequences,MATCH(G5,'Ratings Tables'!$A$5:$A$9,FALSE),MATCH(F5,'Ratings Tables'!$B$4:$F$4,FALSE)),"")</f>
        <v>High</v>
      </c>
      <c r="I5" s="84" t="s">
        <v>63</v>
      </c>
      <c r="J5" s="28" t="str">
        <f>IFERROR(INDEX(Consequences,MATCH(I5,'Ratings Tables'!$A$5:$A$9,FALSE),MATCH(F5,'Ratings Tables'!$B$4:$F$4,FALSE)),"")</f>
        <v>High</v>
      </c>
      <c r="K5" s="84" t="s">
        <v>62</v>
      </c>
      <c r="L5" s="28" t="str">
        <f>IFERROR(INDEX(Consequences,MATCH(K5,'Ratings Tables'!$A$5:$A$9,FALSE),MATCH(F5,'Ratings Tables'!$B$4:$F$4,FALSE)),"")</f>
        <v>High</v>
      </c>
      <c r="M5" s="90" t="s">
        <v>295</v>
      </c>
      <c r="N5" s="90" t="s">
        <v>293</v>
      </c>
      <c r="O5" s="88" t="s">
        <v>296</v>
      </c>
      <c r="P5" s="97" t="s">
        <v>46</v>
      </c>
      <c r="Q5" s="84" t="s">
        <v>63</v>
      </c>
      <c r="R5" s="28" t="str">
        <f>IFERROR(INDEX(Consequences,MATCH(Q5,'Ratings Tables'!$A$5:$A$9,FALSE),MATCH(P5,'Ratings Tables'!$B$4:$F$4,FALSE)),"")</f>
        <v>High</v>
      </c>
      <c r="S5" s="84" t="s">
        <v>63</v>
      </c>
      <c r="T5" s="28" t="str">
        <f>IFERROR(INDEX(Consequences,MATCH(S5,'Ratings Tables'!$A$5:$A$9,FALSE),MATCH(P5,'Ratings Tables'!$B$4:$F$4,FALSE)),"")</f>
        <v>High</v>
      </c>
      <c r="U5" s="84" t="s">
        <v>62</v>
      </c>
      <c r="V5" s="28" t="str">
        <f>IFERROR(INDEX(Consequences,MATCH(U5,'Ratings Tables'!$A$5:$A$9,FALSE),MATCH(P5,'Ratings Tables'!$B$4:$F$4,FALSE)),"")</f>
        <v>High</v>
      </c>
      <c r="W5" s="110" t="s">
        <v>329</v>
      </c>
      <c r="X5" s="110" t="s">
        <v>35</v>
      </c>
      <c r="Y5" s="110" t="s">
        <v>330</v>
      </c>
      <c r="AA5" s="13"/>
      <c r="AB5" s="13"/>
      <c r="AC5" s="13"/>
      <c r="AD5" s="13"/>
      <c r="AE5" s="13"/>
    </row>
    <row r="6" spans="1:31" ht="78.75" customHeight="1" x14ac:dyDescent="0.2">
      <c r="A6" s="31">
        <v>1.03</v>
      </c>
      <c r="B6" s="86" t="s">
        <v>67</v>
      </c>
      <c r="C6" s="88" t="s">
        <v>194</v>
      </c>
      <c r="D6" s="89" t="s">
        <v>190</v>
      </c>
      <c r="E6" s="88" t="s">
        <v>255</v>
      </c>
      <c r="F6" s="84" t="s">
        <v>48</v>
      </c>
      <c r="G6" s="84" t="s">
        <v>60</v>
      </c>
      <c r="H6" s="28" t="str">
        <f>IFERROR(INDEX(Consequences,MATCH(G6,'Ratings Tables'!$A$5:$A$9,FALSE),MATCH(F6,'Ratings Tables'!$B$4:$F$4,FALSE)),"")</f>
        <v>High</v>
      </c>
      <c r="I6" s="84" t="s">
        <v>59</v>
      </c>
      <c r="J6" s="28" t="str">
        <f>IFERROR(INDEX(Consequences,MATCH(I6,'Ratings Tables'!$A$5:$A$9,FALSE),MATCH(F6,'Ratings Tables'!$B$4:$F$4,FALSE)),"")</f>
        <v>Extreme</v>
      </c>
      <c r="K6" s="84" t="s">
        <v>59</v>
      </c>
      <c r="L6" s="28" t="str">
        <f>IFERROR(INDEX(Consequences,MATCH(K6,'Ratings Tables'!$A$5:$A$9,FALSE),MATCH(F6,'Ratings Tables'!$B$4:$F$4,FALSE)),"")</f>
        <v>Extreme</v>
      </c>
      <c r="M6" s="90" t="s">
        <v>193</v>
      </c>
      <c r="N6" s="90" t="s">
        <v>87</v>
      </c>
      <c r="O6" s="88" t="s">
        <v>297</v>
      </c>
      <c r="P6" s="97" t="s">
        <v>48</v>
      </c>
      <c r="Q6" s="84" t="s">
        <v>60</v>
      </c>
      <c r="R6" s="28" t="str">
        <f>IFERROR(INDEX(Consequences,MATCH(Q6,'Ratings Tables'!$A$5:$A$9,FALSE),MATCH(P6,'Ratings Tables'!$B$4:$F$4,FALSE)),"")</f>
        <v>High</v>
      </c>
      <c r="S6" s="84" t="s">
        <v>59</v>
      </c>
      <c r="T6" s="28" t="str">
        <f>IFERROR(INDEX(Consequences,MATCH(S6,'Ratings Tables'!$A$5:$A$9,FALSE),MATCH(P6,'Ratings Tables'!$B$4:$F$4,FALSE)),"")</f>
        <v>Extreme</v>
      </c>
      <c r="U6" s="84" t="s">
        <v>59</v>
      </c>
      <c r="V6" s="28" t="str">
        <f>IFERROR(INDEX(Consequences,MATCH(U6,'Ratings Tables'!$A$5:$A$9,FALSE),MATCH(P6,'Ratings Tables'!$B$4:$F$4,FALSE)),"")</f>
        <v>Extreme</v>
      </c>
      <c r="W6" s="110" t="s">
        <v>329</v>
      </c>
      <c r="X6" s="110" t="s">
        <v>35</v>
      </c>
      <c r="Y6" s="110" t="s">
        <v>35</v>
      </c>
      <c r="AA6" s="13"/>
      <c r="AB6" s="13"/>
      <c r="AC6" s="13"/>
      <c r="AD6" s="13"/>
      <c r="AE6" s="13"/>
    </row>
    <row r="7" spans="1:31" ht="57.75" customHeight="1" x14ac:dyDescent="0.2">
      <c r="A7" s="31">
        <v>1.04</v>
      </c>
      <c r="B7" s="86" t="s">
        <v>67</v>
      </c>
      <c r="C7" s="88" t="s">
        <v>189</v>
      </c>
      <c r="D7" s="89" t="s">
        <v>130</v>
      </c>
      <c r="E7" s="88" t="s">
        <v>186</v>
      </c>
      <c r="F7" s="84" t="s">
        <v>47</v>
      </c>
      <c r="G7" s="84" t="s">
        <v>62</v>
      </c>
      <c r="H7" s="28" t="str">
        <f>IFERROR(INDEX(Consequences,MATCH(G7,'Ratings Tables'!$A$5:$A$9,FALSE),MATCH(F7,'Ratings Tables'!$B$4:$F$4,FALSE)),"")</f>
        <v>Medium</v>
      </c>
      <c r="I7" s="84" t="s">
        <v>61</v>
      </c>
      <c r="J7" s="28" t="str">
        <f>IFERROR(INDEX(Consequences,MATCH(I7,'Ratings Tables'!$A$5:$A$9,FALSE),MATCH(F7,'Ratings Tables'!$B$4:$F$4,FALSE)),"")</f>
        <v>High</v>
      </c>
      <c r="K7" s="84" t="s">
        <v>60</v>
      </c>
      <c r="L7" s="28" t="str">
        <f>IFERROR(INDEX(Consequences,MATCH(K7,'Ratings Tables'!$A$5:$A$9,FALSE),MATCH(F7,'Ratings Tables'!$B$4:$F$4,FALSE)),"")</f>
        <v>Extreme</v>
      </c>
      <c r="M7" s="90" t="s">
        <v>88</v>
      </c>
      <c r="N7" s="90"/>
      <c r="O7" s="88" t="s">
        <v>298</v>
      </c>
      <c r="P7" s="97" t="s">
        <v>47</v>
      </c>
      <c r="Q7" s="97" t="s">
        <v>61</v>
      </c>
      <c r="R7" s="28" t="str">
        <f>IFERROR(INDEX(Consequences,MATCH(Q7,'Ratings Tables'!$A$5:$A$9,FALSE),MATCH(P7,'Ratings Tables'!$B$4:$F$4,FALSE)),"")</f>
        <v>High</v>
      </c>
      <c r="S7" s="84" t="s">
        <v>61</v>
      </c>
      <c r="T7" s="28" t="str">
        <f>IFERROR(INDEX(Consequences,MATCH(S7,'Ratings Tables'!$A$5:$A$9,FALSE),MATCH(P7,'Ratings Tables'!$B$4:$F$4,FALSE)),"")</f>
        <v>High</v>
      </c>
      <c r="U7" s="84" t="s">
        <v>60</v>
      </c>
      <c r="V7" s="28" t="str">
        <f>IFERROR(INDEX(Consequences,MATCH(U7,'Ratings Tables'!$A$5:$A$9,FALSE),MATCH(P7,'Ratings Tables'!$B$4:$F$4,FALSE)),"")</f>
        <v>Extreme</v>
      </c>
      <c r="W7" s="110" t="s">
        <v>329</v>
      </c>
      <c r="X7" s="110"/>
      <c r="Y7" s="110" t="s">
        <v>331</v>
      </c>
      <c r="AA7" s="13"/>
      <c r="AB7" s="13"/>
      <c r="AC7" s="13"/>
      <c r="AD7" s="13"/>
      <c r="AE7" s="13"/>
    </row>
    <row r="8" spans="1:31" ht="93.75" customHeight="1" x14ac:dyDescent="0.2">
      <c r="A8" s="113">
        <v>1.05</v>
      </c>
      <c r="B8" s="86" t="s">
        <v>67</v>
      </c>
      <c r="C8" s="88" t="s">
        <v>122</v>
      </c>
      <c r="D8" s="89" t="s">
        <v>208</v>
      </c>
      <c r="E8" s="88" t="s">
        <v>302</v>
      </c>
      <c r="F8" s="84" t="s">
        <v>49</v>
      </c>
      <c r="G8" s="84" t="s">
        <v>60</v>
      </c>
      <c r="H8" s="28" t="str">
        <f>IFERROR(INDEX(Consequences,MATCH(G8,'Ratings Tables'!$A$5:$A$9,FALSE),MATCH(F8,'Ratings Tables'!$B$4:$F$4,FALSE)),"")</f>
        <v>Medium</v>
      </c>
      <c r="I8" s="84" t="s">
        <v>60</v>
      </c>
      <c r="J8" s="28" t="str">
        <f>IFERROR(INDEX(Consequences,MATCH(I8,'Ratings Tables'!$A$5:$A$9,FALSE),MATCH(F8,'Ratings Tables'!$B$4:$F$4,FALSE)),"")</f>
        <v>Medium</v>
      </c>
      <c r="K8" s="84" t="s">
        <v>59</v>
      </c>
      <c r="L8" s="28" t="str">
        <f>IFERROR(INDEX(Consequences,MATCH(K8,'Ratings Tables'!$A$5:$A$9,FALSE),MATCH(F8,'Ratings Tables'!$B$4:$F$4,FALSE)),"")</f>
        <v>High</v>
      </c>
      <c r="M8" s="90" t="s">
        <v>300</v>
      </c>
      <c r="N8" s="90" t="s">
        <v>301</v>
      </c>
      <c r="O8" s="88" t="s">
        <v>348</v>
      </c>
      <c r="P8" s="97" t="s">
        <v>48</v>
      </c>
      <c r="Q8" s="84" t="s">
        <v>60</v>
      </c>
      <c r="R8" s="28" t="str">
        <f>IFERROR(INDEX(Consequences,MATCH(Q8,'Ratings Tables'!$A$5:$A$9,FALSE),MATCH(P8,'Ratings Tables'!$B$4:$F$4,FALSE)),"")</f>
        <v>High</v>
      </c>
      <c r="S8" s="84" t="s">
        <v>60</v>
      </c>
      <c r="T8" s="28" t="str">
        <f>IFERROR(INDEX(Consequences,MATCH(S8,'Ratings Tables'!$A$5:$A$9,FALSE),MATCH(P8,'Ratings Tables'!$B$4:$F$4,FALSE)),"")</f>
        <v>High</v>
      </c>
      <c r="U8" s="84" t="s">
        <v>59</v>
      </c>
      <c r="V8" s="28" t="str">
        <f>IFERROR(INDEX(Consequences,MATCH(U8,'Ratings Tables'!$A$5:$A$9,FALSE),MATCH(P8,'Ratings Tables'!$B$4:$F$4,FALSE)),"")</f>
        <v>Extreme</v>
      </c>
      <c r="W8" s="110" t="s">
        <v>332</v>
      </c>
      <c r="X8" s="110" t="s">
        <v>333</v>
      </c>
      <c r="Y8" s="110" t="s">
        <v>334</v>
      </c>
      <c r="AA8" s="13"/>
      <c r="AB8" s="13"/>
      <c r="AC8" s="13"/>
      <c r="AD8" s="13"/>
    </row>
    <row r="9" spans="1:31" ht="120" customHeight="1" x14ac:dyDescent="0.2">
      <c r="A9" s="31">
        <v>1.06</v>
      </c>
      <c r="B9" s="86" t="s">
        <v>68</v>
      </c>
      <c r="C9" s="88" t="s">
        <v>188</v>
      </c>
      <c r="D9" s="89" t="s">
        <v>205</v>
      </c>
      <c r="E9" s="88" t="s">
        <v>256</v>
      </c>
      <c r="F9" s="84" t="s">
        <v>48</v>
      </c>
      <c r="G9" s="84" t="s">
        <v>61</v>
      </c>
      <c r="H9" s="28" t="str">
        <f>IFERROR(INDEX(Consequences,MATCH(G9,'Ratings Tables'!$A$5:$A$9,FALSE),MATCH(F9,'Ratings Tables'!$B$4:$F$4,FALSE)),"")</f>
        <v>Medium</v>
      </c>
      <c r="I9" s="84" t="s">
        <v>60</v>
      </c>
      <c r="J9" s="28" t="str">
        <f>IFERROR(INDEX(Consequences,MATCH(I9,'Ratings Tables'!$A$5:$A$9,FALSE),MATCH(F9,'Ratings Tables'!$B$4:$F$4,FALSE)),"")</f>
        <v>High</v>
      </c>
      <c r="K9" s="84" t="s">
        <v>60</v>
      </c>
      <c r="L9" s="28" t="str">
        <f>IFERROR(INDEX(Consequences,MATCH(K9,'Ratings Tables'!$A$5:$A$9,FALSE),MATCH(F9,'Ratings Tables'!$B$4:$F$4,FALSE)),"")</f>
        <v>High</v>
      </c>
      <c r="M9" s="90" t="s">
        <v>91</v>
      </c>
      <c r="N9" s="90" t="s">
        <v>108</v>
      </c>
      <c r="O9" s="88"/>
      <c r="P9" s="97" t="s">
        <v>48</v>
      </c>
      <c r="Q9" s="84" t="s">
        <v>61</v>
      </c>
      <c r="R9" s="28" t="str">
        <f>IFERROR(INDEX(Consequences,MATCH(Q9,'Ratings Tables'!$A$5:$A$9,FALSE),MATCH(P9,'Ratings Tables'!$B$4:$F$4,FALSE)),"")</f>
        <v>Medium</v>
      </c>
      <c r="S9" s="84" t="s">
        <v>60</v>
      </c>
      <c r="T9" s="28" t="str">
        <f>IFERROR(INDEX(Consequences,MATCH(S9,'Ratings Tables'!$A$5:$A$9,FALSE),MATCH(P9,'Ratings Tables'!$B$4:$F$4,FALSE)),"")</f>
        <v>High</v>
      </c>
      <c r="U9" s="84" t="s">
        <v>60</v>
      </c>
      <c r="V9" s="28" t="str">
        <f>IFERROR(INDEX(Consequences,MATCH(U9,'Ratings Tables'!$A$5:$A$9,FALSE),MATCH(P9,'Ratings Tables'!$B$4:$F$4,FALSE)),"")</f>
        <v>High</v>
      </c>
      <c r="W9" s="110" t="s">
        <v>35</v>
      </c>
      <c r="X9" s="110" t="s">
        <v>35</v>
      </c>
      <c r="Y9" s="110" t="s">
        <v>335</v>
      </c>
      <c r="AA9" s="13"/>
    </row>
    <row r="10" spans="1:31" ht="90" x14ac:dyDescent="0.2">
      <c r="A10" s="31">
        <v>1.07</v>
      </c>
      <c r="B10" s="86" t="s">
        <v>68</v>
      </c>
      <c r="C10" s="88" t="s">
        <v>311</v>
      </c>
      <c r="D10" s="89" t="s">
        <v>94</v>
      </c>
      <c r="E10" s="88" t="s">
        <v>206</v>
      </c>
      <c r="F10" s="84" t="s">
        <v>47</v>
      </c>
      <c r="G10" s="84" t="s">
        <v>60</v>
      </c>
      <c r="H10" s="28" t="str">
        <f>IFERROR(INDEX(Consequences,MATCH(G10,'Ratings Tables'!$A$5:$A$9,FALSE),MATCH(F10,'Ratings Tables'!$B$4:$F$4,FALSE)),"")</f>
        <v>Extreme</v>
      </c>
      <c r="I10" s="84" t="s">
        <v>61</v>
      </c>
      <c r="J10" s="28" t="str">
        <f>IFERROR(INDEX(Consequences,MATCH(I10,'Ratings Tables'!$A$5:$A$9,FALSE),MATCH(F10,'Ratings Tables'!$B$4:$F$4,FALSE)),"")</f>
        <v>High</v>
      </c>
      <c r="K10" s="84" t="s">
        <v>61</v>
      </c>
      <c r="L10" s="28" t="str">
        <f>IFERROR(INDEX(Consequences,MATCH(K10,'Ratings Tables'!$A$5:$A$9,FALSE),MATCH(F10,'Ratings Tables'!$B$4:$F$4,FALSE)),"")</f>
        <v>High</v>
      </c>
      <c r="M10" s="90" t="s">
        <v>92</v>
      </c>
      <c r="N10" s="90" t="s">
        <v>93</v>
      </c>
      <c r="O10" s="88" t="s">
        <v>263</v>
      </c>
      <c r="P10" s="97" t="s">
        <v>47</v>
      </c>
      <c r="Q10" s="97" t="s">
        <v>61</v>
      </c>
      <c r="R10" s="28" t="str">
        <f>IFERROR(INDEX(Consequences,MATCH(Q10,'Ratings Tables'!$A$5:$A$9,FALSE),MATCH(P10,'Ratings Tables'!$B$4:$F$4,FALSE)),"")</f>
        <v>High</v>
      </c>
      <c r="S10" s="84" t="s">
        <v>61</v>
      </c>
      <c r="T10" s="28" t="str">
        <f>IFERROR(INDEX(Consequences,MATCH(S10,'Ratings Tables'!$A$5:$A$9,FALSE),MATCH(P10,'Ratings Tables'!$B$4:$F$4,FALSE)),"")</f>
        <v>High</v>
      </c>
      <c r="U10" s="97" t="s">
        <v>62</v>
      </c>
      <c r="V10" s="28" t="str">
        <f>IFERROR(INDEX(Consequences,MATCH(U10,'Ratings Tables'!$A$5:$A$9,FALSE),MATCH(P10,'Ratings Tables'!$B$4:$F$4,FALSE)),"")</f>
        <v>Medium</v>
      </c>
      <c r="W10" s="110" t="s">
        <v>329</v>
      </c>
      <c r="X10" s="110" t="s">
        <v>35</v>
      </c>
      <c r="Y10" s="110" t="s">
        <v>336</v>
      </c>
      <c r="AA10" s="13"/>
    </row>
    <row r="11" spans="1:31" ht="67.5" x14ac:dyDescent="0.2">
      <c r="A11" s="31">
        <v>1.08</v>
      </c>
      <c r="B11" s="86" t="s">
        <v>68</v>
      </c>
      <c r="C11" s="88" t="s">
        <v>90</v>
      </c>
      <c r="D11" s="89" t="s">
        <v>95</v>
      </c>
      <c r="E11" s="88" t="s">
        <v>257</v>
      </c>
      <c r="F11" s="84" t="s">
        <v>47</v>
      </c>
      <c r="G11" s="84" t="s">
        <v>62</v>
      </c>
      <c r="H11" s="28" t="str">
        <f>IFERROR(INDEX(Consequences,MATCH(G11,'Ratings Tables'!$A$5:$A$9,FALSE),MATCH(F11,'Ratings Tables'!$B$4:$F$4,FALSE)),"")</f>
        <v>Medium</v>
      </c>
      <c r="I11" s="84" t="s">
        <v>61</v>
      </c>
      <c r="J11" s="28" t="str">
        <f>IFERROR(INDEX(Consequences,MATCH(I11,'Ratings Tables'!$A$5:$A$9,FALSE),MATCH(F11,'Ratings Tables'!$B$4:$F$4,FALSE)),"")</f>
        <v>High</v>
      </c>
      <c r="K11" s="84" t="s">
        <v>60</v>
      </c>
      <c r="L11" s="28" t="str">
        <f>IFERROR(INDEX(Consequences,MATCH(K11,'Ratings Tables'!$A$5:$A$9,FALSE),MATCH(F11,'Ratings Tables'!$B$4:$F$4,FALSE)),"")</f>
        <v>Extreme</v>
      </c>
      <c r="M11" s="90" t="s">
        <v>88</v>
      </c>
      <c r="N11" s="90"/>
      <c r="O11" s="88"/>
      <c r="P11" s="97" t="s">
        <v>47</v>
      </c>
      <c r="Q11" s="84" t="s">
        <v>62</v>
      </c>
      <c r="R11" s="28" t="str">
        <f>IFERROR(INDEX(Consequences,MATCH(Q11,'Ratings Tables'!$A$5:$A$9,FALSE),MATCH(P11,'Ratings Tables'!$B$4:$F$4,FALSE)),"")</f>
        <v>Medium</v>
      </c>
      <c r="S11" s="84" t="s">
        <v>61</v>
      </c>
      <c r="T11" s="28" t="str">
        <f>IFERROR(INDEX(Consequences,MATCH(S11,'Ratings Tables'!$A$5:$A$9,FALSE),MATCH(P11,'Ratings Tables'!$B$4:$F$4,FALSE)),"")</f>
        <v>High</v>
      </c>
      <c r="U11" s="84" t="s">
        <v>60</v>
      </c>
      <c r="V11" s="28" t="str">
        <f>IFERROR(INDEX(Consequences,MATCH(U11,'Ratings Tables'!$A$5:$A$9,FALSE),MATCH(P11,'Ratings Tables'!$B$4:$F$4,FALSE)),"")</f>
        <v>Extreme</v>
      </c>
      <c r="W11" s="110" t="s">
        <v>329</v>
      </c>
      <c r="X11" s="110"/>
      <c r="Y11" s="110"/>
    </row>
    <row r="12" spans="1:31" ht="77.25" customHeight="1" x14ac:dyDescent="0.2">
      <c r="A12" s="31">
        <v>1.0900000000000001</v>
      </c>
      <c r="B12" s="86" t="s">
        <v>69</v>
      </c>
      <c r="C12" s="88" t="s">
        <v>259</v>
      </c>
      <c r="D12" s="89" t="s">
        <v>258</v>
      </c>
      <c r="E12" s="88" t="s">
        <v>262</v>
      </c>
      <c r="F12" s="84" t="s">
        <v>49</v>
      </c>
      <c r="G12" s="84" t="s">
        <v>60</v>
      </c>
      <c r="H12" s="28" t="str">
        <f>IFERROR(INDEX(Consequences,MATCH(G12,'Ratings Tables'!$A$5:$A$9,FALSE),MATCH(F12,'Ratings Tables'!$B$4:$F$4,FALSE)),"")</f>
        <v>Medium</v>
      </c>
      <c r="I12" s="84" t="s">
        <v>60</v>
      </c>
      <c r="J12" s="28" t="str">
        <f>IFERROR(INDEX(Consequences,MATCH(I12,'Ratings Tables'!$A$5:$A$9,FALSE),MATCH(F12,'Ratings Tables'!$B$4:$F$4,FALSE)),"")</f>
        <v>Medium</v>
      </c>
      <c r="K12" s="84" t="s">
        <v>60</v>
      </c>
      <c r="L12" s="28" t="str">
        <f>IFERROR(INDEX(Consequences,MATCH(K12,'Ratings Tables'!$A$5:$A$9,FALSE),MATCH(F12,'Ratings Tables'!$B$4:$F$4,FALSE)),"")</f>
        <v>Medium</v>
      </c>
      <c r="M12" s="90" t="s">
        <v>97</v>
      </c>
      <c r="N12" s="90" t="s">
        <v>98</v>
      </c>
      <c r="O12" s="88" t="s">
        <v>96</v>
      </c>
      <c r="P12" s="97" t="s">
        <v>49</v>
      </c>
      <c r="Q12" s="84" t="s">
        <v>60</v>
      </c>
      <c r="R12" s="28" t="str">
        <f>IFERROR(INDEX(Consequences,MATCH(Q12,'Ratings Tables'!$A$5:$A$9,FALSE),MATCH(P12,'Ratings Tables'!$B$4:$F$4,FALSE)),"")</f>
        <v>Medium</v>
      </c>
      <c r="S12" s="84" t="s">
        <v>60</v>
      </c>
      <c r="T12" s="28" t="str">
        <f>IFERROR(INDEX(Consequences,MATCH(S12,'Ratings Tables'!$A$5:$A$9,FALSE),MATCH(P12,'Ratings Tables'!$B$4:$F$4,FALSE)),"")</f>
        <v>Medium</v>
      </c>
      <c r="U12" s="84" t="s">
        <v>60</v>
      </c>
      <c r="V12" s="28" t="str">
        <f>IFERROR(INDEX(Consequences,MATCH(U12,'Ratings Tables'!$A$5:$A$9,FALSE),MATCH(P12,'Ratings Tables'!$B$4:$F$4,FALSE)),"")</f>
        <v>Medium</v>
      </c>
      <c r="W12" s="106"/>
      <c r="X12" s="106"/>
      <c r="Y12" s="106"/>
    </row>
    <row r="13" spans="1:31" ht="75" customHeight="1" x14ac:dyDescent="0.2">
      <c r="A13" s="113">
        <v>1.1000000000000001</v>
      </c>
      <c r="B13" s="86" t="s">
        <v>68</v>
      </c>
      <c r="C13" s="88" t="s">
        <v>89</v>
      </c>
      <c r="D13" s="89" t="s">
        <v>209</v>
      </c>
      <c r="E13" s="88" t="s">
        <v>260</v>
      </c>
      <c r="F13" s="84" t="s">
        <v>47</v>
      </c>
      <c r="G13" s="84" t="s">
        <v>62</v>
      </c>
      <c r="H13" s="28" t="str">
        <f>IFERROR(INDEX(Consequences,MATCH(G13,'Ratings Tables'!$A$5:$A$9,FALSE),MATCH(F13,'Ratings Tables'!$B$4:$F$4,FALSE)),"")</f>
        <v>Medium</v>
      </c>
      <c r="I13" s="84" t="s">
        <v>60</v>
      </c>
      <c r="J13" s="28" t="str">
        <f>IFERROR(INDEX(Consequences,MATCH(I13,'Ratings Tables'!$A$5:$A$9,FALSE),MATCH(F13,'Ratings Tables'!$B$4:$F$4,FALSE)),"")</f>
        <v>Extreme</v>
      </c>
      <c r="K13" s="84" t="s">
        <v>60</v>
      </c>
      <c r="L13" s="28" t="str">
        <f>IFERROR(INDEX(Consequences,MATCH(K13,'Ratings Tables'!$A$5:$A$9,FALSE),MATCH(F13,'Ratings Tables'!$B$4:$F$4,FALSE)),"")</f>
        <v>Extreme</v>
      </c>
      <c r="M13" s="90" t="s">
        <v>207</v>
      </c>
      <c r="N13" s="90" t="s">
        <v>261</v>
      </c>
      <c r="O13" s="88" t="s">
        <v>349</v>
      </c>
      <c r="P13" s="97" t="s">
        <v>49</v>
      </c>
      <c r="Q13" s="97" t="s">
        <v>62</v>
      </c>
      <c r="R13" s="120" t="str">
        <f>IFERROR(INDEX(Consequences,MATCH(Q13,'Ratings Tables'!$A$5:$A$9,FALSE),MATCH(P13,'Ratings Tables'!$B$4:$F$4,FALSE)),"")</f>
        <v>Low</v>
      </c>
      <c r="S13" s="97" t="s">
        <v>60</v>
      </c>
      <c r="T13" s="28" t="str">
        <f>IFERROR(INDEX(Consequences,MATCH(S13,'Ratings Tables'!$A$5:$A$9,FALSE),MATCH(P13,'Ratings Tables'!$B$4:$F$4,FALSE)),"")</f>
        <v>Medium</v>
      </c>
      <c r="U13" s="97" t="s">
        <v>60</v>
      </c>
      <c r="V13" s="28" t="str">
        <f>IFERROR(INDEX(Consequences,MATCH(U13,'Ratings Tables'!$A$5:$A$9,FALSE),MATCH(P13,'Ratings Tables'!$B$4:$F$4,FALSE)),"")</f>
        <v>Medium</v>
      </c>
      <c r="W13" s="110" t="s">
        <v>337</v>
      </c>
      <c r="X13" s="110" t="s">
        <v>35</v>
      </c>
      <c r="Y13" s="110" t="s">
        <v>35</v>
      </c>
      <c r="AA13" s="13"/>
      <c r="AB13" s="13"/>
      <c r="AC13" s="13"/>
      <c r="AD13" s="13"/>
    </row>
    <row r="15" spans="1:31" x14ac:dyDescent="0.2">
      <c r="C15" s="81"/>
      <c r="D15" s="81"/>
      <c r="E15" s="81"/>
      <c r="M15" s="81"/>
    </row>
    <row r="16" spans="1:31" x14ac:dyDescent="0.2">
      <c r="C16" s="4" t="s">
        <v>35</v>
      </c>
    </row>
  </sheetData>
  <customSheetViews>
    <customSheetView guid="{FC3CBB76-C6FD-4EA0-BDAC-9AE30C0C05E6}" fitToPage="1">
      <pane ySplit="2" topLeftCell="A9" activePane="bottomLeft" state="frozen"/>
      <selection pane="bottomLeft" activeCell="F5" sqref="F5"/>
      <pageMargins left="0.74803149606299213" right="0.74803149606299213" top="0.98425196850393704" bottom="0.98425196850393704" header="0.51181102362204722" footer="0.51181102362204722"/>
      <printOptions horizontalCentered="1" gridLines="1"/>
      <pageSetup paperSize="9" scale="41" fitToHeight="0" orientation="portrait" horizontalDpi="4294967292" verticalDpi="360" r:id="rId1"/>
      <headerFooter alignWithMargins="0">
        <oddHeader>&amp;LRisk Register&amp;C&amp;"Arial,Bold"COMMERCIAL IN CONFIDENCE&amp;RClient</oddHeader>
        <oddFooter>&amp;L(c) Broadleaf Capital International Pty Ltd, 2000
&amp;8&amp;F, &amp;A&amp;C&amp;"Arial,Bold"COMMERCIAL IN CONFIDENCE&amp;RPage &amp;P of &amp;N
&amp;8&amp;D, &amp;T</oddFooter>
      </headerFooter>
    </customSheetView>
    <customSheetView guid="{5235A8E4-20E4-4DC6-AC36-30C2908655C2}" fitToPage="1">
      <pane ySplit="2" topLeftCell="A6" activePane="bottomLeft" state="frozen"/>
      <selection pane="bottomLeft" activeCell="E7" sqref="E7"/>
      <pageMargins left="0.74803149606299213" right="0.74803149606299213" top="0.98425196850393704" bottom="0.98425196850393704" header="0.51181102362204722" footer="0.51181102362204722"/>
      <printOptions horizontalCentered="1" gridLines="1"/>
      <pageSetup paperSize="9" scale="41" fitToHeight="0" orientation="portrait" horizontalDpi="4294967292" verticalDpi="360" r:id="rId2"/>
      <headerFooter alignWithMargins="0">
        <oddHeader>&amp;LRisk Register&amp;C&amp;"Arial,Bold"COMMERCIAL IN CONFIDENCE&amp;RClient</oddHeader>
        <oddFooter>&amp;L(c) Broadleaf Capital International Pty Ltd, 2000
&amp;8&amp;F, &amp;A&amp;C&amp;"Arial,Bold"COMMERCIAL IN CONFIDENCE&amp;RPage &amp;P of &amp;N
&amp;8&amp;D, &amp;T</oddFooter>
      </headerFooter>
    </customSheetView>
  </customSheetViews>
  <mergeCells count="5">
    <mergeCell ref="A1:E2"/>
    <mergeCell ref="F1:L2"/>
    <mergeCell ref="M1:O2"/>
    <mergeCell ref="W1:Y2"/>
    <mergeCell ref="P1:V2"/>
  </mergeCells>
  <conditionalFormatting sqref="G4:L13">
    <cfRule type="cellIs" dxfId="239" priority="105" stopIfTrue="1" operator="equal">
      <formula>"Low"</formula>
    </cfRule>
    <cfRule type="cellIs" dxfId="238" priority="106" stopIfTrue="1" operator="equal">
      <formula>"Extreme"</formula>
    </cfRule>
    <cfRule type="cellIs" dxfId="237" priority="107" stopIfTrue="1" operator="equal">
      <formula>"High"</formula>
    </cfRule>
    <cfRule type="cellIs" dxfId="236" priority="108" stopIfTrue="1" operator="equal">
      <formula>"Medium"</formula>
    </cfRule>
  </conditionalFormatting>
  <conditionalFormatting sqref="Q4:V6 R7:V7 Q11:V12 R10:T10 V10 R13 T13 V13 Q8:V9">
    <cfRule type="cellIs" dxfId="235" priority="41" stopIfTrue="1" operator="equal">
      <formula>"Low"</formula>
    </cfRule>
    <cfRule type="cellIs" dxfId="234" priority="42" stopIfTrue="1" operator="equal">
      <formula>"Extreme"</formula>
    </cfRule>
    <cfRule type="cellIs" dxfId="233" priority="43" stopIfTrue="1" operator="equal">
      <formula>"High"</formula>
    </cfRule>
    <cfRule type="cellIs" dxfId="232" priority="44" stopIfTrue="1" operator="equal">
      <formula>"Medium"</formula>
    </cfRule>
  </conditionalFormatting>
  <conditionalFormatting sqref="W4:Y13">
    <cfRule type="cellIs" dxfId="231" priority="5" stopIfTrue="1" operator="equal">
      <formula>"Low"</formula>
    </cfRule>
    <cfRule type="cellIs" dxfId="230" priority="6" stopIfTrue="1" operator="equal">
      <formula>"Extreme"</formula>
    </cfRule>
    <cfRule type="cellIs" dxfId="229" priority="7" stopIfTrue="1" operator="equal">
      <formula>"High"</formula>
    </cfRule>
    <cfRule type="cellIs" dxfId="228" priority="8" stopIfTrue="1" operator="equal">
      <formula>"Medium"</formula>
    </cfRule>
  </conditionalFormatting>
  <dataValidations disablePrompts="1" count="5">
    <dataValidation type="whole" allowBlank="1" showInputMessage="1" showErrorMessage="1" sqref="F15:F65534">
      <formula1>1</formula1>
      <formula2>5</formula2>
    </dataValidation>
    <dataValidation type="list" allowBlank="1" showInputMessage="1" showErrorMessage="1" sqref="G15:G65534">
      <formula1>"A,B,C,D,E"</formula1>
    </dataValidation>
    <dataValidation type="list" allowBlank="1" showInputMessage="1" showErrorMessage="1" sqref="B4:B13">
      <formula1>$AA$4:$AI$4</formula1>
    </dataValidation>
    <dataValidation type="list" allowBlank="1" showInputMessage="1" showErrorMessage="1" sqref="F4:F13 P4:P13">
      <formula1>$AA$2:$AE$2</formula1>
    </dataValidation>
    <dataValidation type="list" allowBlank="1" showInputMessage="1" showErrorMessage="1" sqref="I4:I13 G4:G13 K4:K13 S4:S13 Q4:Q13 U4:U13">
      <formula1>$AA$3:$AE$3</formula1>
    </dataValidation>
  </dataValidations>
  <printOptions horizontalCentered="1" gridLines="1"/>
  <pageMargins left="0.74803149606299213" right="0.74803149606299213" top="0.98425196850393704" bottom="0.98425196850393704" header="0.51181102362204722" footer="0.51181102362204722"/>
  <pageSetup paperSize="9" scale="65" fitToHeight="0" orientation="landscape" horizontalDpi="4294967292" verticalDpi="360" r:id="rId3"/>
  <headerFooter alignWithMargins="0">
    <oddHeader>&amp;LRisk Register&amp;C&amp;"Arial,Bold" &amp;RNorth East Greenhouse Alliance</oddHeader>
    <oddFooter>&amp;LNEGHA, 2011&amp;C&amp;"Arial,Bold" &amp;RPage &amp;P of &amp;N
&amp;8&amp;D,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zoomScaleNormal="100" workbookViewId="0">
      <selection activeCell="Y8" sqref="Y8"/>
    </sheetView>
  </sheetViews>
  <sheetFormatPr defaultRowHeight="11.25" x14ac:dyDescent="0.2"/>
  <cols>
    <col min="1" max="1" width="5.7109375" style="3" bestFit="1" customWidth="1"/>
    <col min="2" max="2" width="14.7109375" style="3" customWidth="1"/>
    <col min="3" max="5" width="20.28515625" style="4" customWidth="1"/>
    <col min="6" max="6" width="12.7109375" style="5" hidden="1" customWidth="1"/>
    <col min="7" max="7" width="10.7109375" style="5" hidden="1" customWidth="1"/>
    <col min="8" max="11" width="10.7109375" style="2" hidden="1" customWidth="1"/>
    <col min="12" max="12" width="10.7109375" style="33" hidden="1" customWidth="1"/>
    <col min="13" max="13" width="20.140625" style="33" hidden="1" customWidth="1"/>
    <col min="14" max="14" width="19.5703125" style="33" hidden="1" customWidth="1"/>
    <col min="15" max="15" width="38.28515625" style="98" hidden="1" customWidth="1"/>
    <col min="16" max="16" width="13.140625" style="2" customWidth="1"/>
    <col min="17" max="17" width="10.7109375" style="2" customWidth="1"/>
    <col min="18" max="18" width="11.140625" style="2" customWidth="1"/>
    <col min="19" max="20" width="10.7109375" style="2" customWidth="1"/>
    <col min="21" max="22" width="10.28515625" style="2" customWidth="1"/>
    <col min="23" max="23" width="14" style="2" customWidth="1"/>
    <col min="24" max="25" width="11.42578125" style="2" customWidth="1"/>
    <col min="26" max="26" width="10.28515625" style="2" customWidth="1"/>
    <col min="27" max="27" width="11.140625" style="2" hidden="1" customWidth="1"/>
    <col min="28" max="28" width="0" style="2" hidden="1" customWidth="1"/>
    <col min="29" max="29" width="11.140625" style="2" hidden="1" customWidth="1"/>
    <col min="30" max="31" width="0" style="2" hidden="1" customWidth="1"/>
    <col min="32" max="16384" width="9.140625" style="2"/>
  </cols>
  <sheetData>
    <row r="1" spans="1:31" ht="29.25" customHeight="1" x14ac:dyDescent="0.2">
      <c r="A1" s="127" t="s">
        <v>290</v>
      </c>
      <c r="B1" s="127"/>
      <c r="C1" s="127"/>
      <c r="D1" s="127"/>
      <c r="E1" s="127"/>
      <c r="F1" s="128" t="s">
        <v>303</v>
      </c>
      <c r="G1" s="148"/>
      <c r="H1" s="148"/>
      <c r="I1" s="148"/>
      <c r="J1" s="148"/>
      <c r="K1" s="148"/>
      <c r="L1" s="149"/>
      <c r="M1" s="132" t="s">
        <v>304</v>
      </c>
      <c r="N1" s="145"/>
      <c r="O1" s="146"/>
      <c r="P1" s="141" t="s">
        <v>305</v>
      </c>
      <c r="Q1" s="142"/>
      <c r="R1" s="142"/>
      <c r="S1" s="142"/>
      <c r="T1" s="142"/>
      <c r="U1" s="142"/>
      <c r="V1" s="142"/>
      <c r="W1" s="135" t="s">
        <v>306</v>
      </c>
      <c r="X1" s="136"/>
      <c r="Y1" s="137"/>
    </row>
    <row r="2" spans="1:31" ht="22.5" customHeight="1" x14ac:dyDescent="0.2">
      <c r="A2" s="127"/>
      <c r="B2" s="127"/>
      <c r="C2" s="127"/>
      <c r="D2" s="127"/>
      <c r="E2" s="127"/>
      <c r="F2" s="150"/>
      <c r="G2" s="150"/>
      <c r="H2" s="150"/>
      <c r="I2" s="150"/>
      <c r="J2" s="150"/>
      <c r="K2" s="150"/>
      <c r="L2" s="151"/>
      <c r="M2" s="147"/>
      <c r="N2" s="145"/>
      <c r="O2" s="146"/>
      <c r="P2" s="142"/>
      <c r="Q2" s="142"/>
      <c r="R2" s="142"/>
      <c r="S2" s="142"/>
      <c r="T2" s="142"/>
      <c r="U2" s="142"/>
      <c r="V2" s="142"/>
      <c r="W2" s="138"/>
      <c r="X2" s="139"/>
      <c r="Y2" s="140"/>
      <c r="Z2" s="15"/>
      <c r="AA2" s="13" t="s">
        <v>50</v>
      </c>
      <c r="AB2" s="13" t="s">
        <v>49</v>
      </c>
      <c r="AC2" s="13" t="s">
        <v>48</v>
      </c>
      <c r="AD2" s="13" t="s">
        <v>47</v>
      </c>
      <c r="AE2" s="13" t="s">
        <v>46</v>
      </c>
    </row>
    <row r="3" spans="1:31" s="1" customFormat="1" ht="28.5" customHeight="1" x14ac:dyDescent="0.2">
      <c r="A3" s="107" t="s">
        <v>36</v>
      </c>
      <c r="B3" s="107" t="s">
        <v>37</v>
      </c>
      <c r="C3" s="107" t="s">
        <v>39</v>
      </c>
      <c r="D3" s="107" t="s">
        <v>38</v>
      </c>
      <c r="E3" s="107" t="s">
        <v>10</v>
      </c>
      <c r="F3" s="125" t="s">
        <v>10</v>
      </c>
      <c r="G3" s="95" t="s">
        <v>40</v>
      </c>
      <c r="H3" s="96" t="s">
        <v>41</v>
      </c>
      <c r="I3" s="95" t="s">
        <v>56</v>
      </c>
      <c r="J3" s="96" t="s">
        <v>42</v>
      </c>
      <c r="K3" s="95" t="s">
        <v>57</v>
      </c>
      <c r="L3" s="100" t="s">
        <v>43</v>
      </c>
      <c r="M3" s="103" t="s">
        <v>9</v>
      </c>
      <c r="N3" s="103" t="s">
        <v>81</v>
      </c>
      <c r="O3" s="103" t="s">
        <v>44</v>
      </c>
      <c r="P3" s="104" t="s">
        <v>10</v>
      </c>
      <c r="Q3" s="104" t="s">
        <v>40</v>
      </c>
      <c r="R3" s="105" t="s">
        <v>41</v>
      </c>
      <c r="S3" s="104" t="s">
        <v>56</v>
      </c>
      <c r="T3" s="105" t="s">
        <v>42</v>
      </c>
      <c r="U3" s="104" t="s">
        <v>57</v>
      </c>
      <c r="V3" s="105" t="s">
        <v>43</v>
      </c>
      <c r="W3" s="103" t="s">
        <v>9</v>
      </c>
      <c r="X3" s="103" t="s">
        <v>81</v>
      </c>
      <c r="Y3" s="103" t="s">
        <v>44</v>
      </c>
      <c r="Z3" s="15"/>
      <c r="AA3" s="13" t="s">
        <v>59</v>
      </c>
      <c r="AB3" s="13" t="s">
        <v>60</v>
      </c>
      <c r="AC3" s="13" t="s">
        <v>61</v>
      </c>
      <c r="AD3" s="13" t="s">
        <v>62</v>
      </c>
      <c r="AE3" s="13" t="s">
        <v>63</v>
      </c>
    </row>
    <row r="4" spans="1:31" ht="76.5" customHeight="1" x14ac:dyDescent="0.2">
      <c r="A4" s="31">
        <v>2.0099999999999998</v>
      </c>
      <c r="B4" s="86" t="s">
        <v>202</v>
      </c>
      <c r="C4" s="88" t="s">
        <v>99</v>
      </c>
      <c r="D4" s="89" t="s">
        <v>100</v>
      </c>
      <c r="E4" s="88" t="s">
        <v>210</v>
      </c>
      <c r="F4" s="84" t="s">
        <v>49</v>
      </c>
      <c r="G4" s="84" t="s">
        <v>61</v>
      </c>
      <c r="H4" s="28" t="str">
        <f>IFERROR(INDEX(Consequences,MATCH(G4,'Ratings Tables'!$A$5:$A$9,FALSE),MATCH(F4,'Ratings Tables'!$B$4:$F$4,FALSE)),"")</f>
        <v>Medium</v>
      </c>
      <c r="I4" s="84" t="s">
        <v>61</v>
      </c>
      <c r="J4" s="28" t="str">
        <f>IFERROR(INDEX(Consequences,MATCH(I4,'Ratings Tables'!$A$5:$A$9,FALSE),MATCH(F4,'Ratings Tables'!$B$4:$F$4,FALSE)),"")</f>
        <v>Medium</v>
      </c>
      <c r="K4" s="84" t="s">
        <v>62</v>
      </c>
      <c r="L4" s="28" t="str">
        <f>IFERROR(INDEX(Consequences,MATCH(K4,'Ratings Tables'!$A$5:$A$9,FALSE),MATCH(F4,'Ratings Tables'!$B$4:$F$4,FALSE)),"")</f>
        <v>Low</v>
      </c>
      <c r="M4" s="90" t="s">
        <v>211</v>
      </c>
      <c r="N4" s="90" t="s">
        <v>101</v>
      </c>
      <c r="O4" s="88" t="s">
        <v>102</v>
      </c>
      <c r="P4" s="97" t="s">
        <v>49</v>
      </c>
      <c r="Q4" s="84" t="s">
        <v>61</v>
      </c>
      <c r="R4" s="28" t="str">
        <f>IFERROR(INDEX(Consequences,MATCH(Q4,'Ratings Tables'!$A$5:$A$9,FALSE),MATCH(P4,'Ratings Tables'!$B$4:$F$4,FALSE)),"")</f>
        <v>Medium</v>
      </c>
      <c r="S4" s="84" t="s">
        <v>61</v>
      </c>
      <c r="T4" s="28" t="str">
        <f>IFERROR(INDEX(Consequences,MATCH(S4,'Ratings Tables'!$A$5:$A$9,FALSE),MATCH(P4,'Ratings Tables'!$B$4:$F$4,FALSE)),"")</f>
        <v>Medium</v>
      </c>
      <c r="U4" s="84" t="s">
        <v>62</v>
      </c>
      <c r="V4" s="28" t="str">
        <f>IFERROR(INDEX(Consequences,MATCH(U4,'Ratings Tables'!$A$5:$A$9,FALSE),MATCH(P4,'Ratings Tables'!$B$4:$F$4,FALSE)),"")</f>
        <v>Low</v>
      </c>
      <c r="W4" s="106"/>
      <c r="X4" s="106"/>
      <c r="Y4" s="106"/>
      <c r="Z4" s="45"/>
      <c r="AA4" s="13" t="s">
        <v>202</v>
      </c>
      <c r="AB4" s="13" t="s">
        <v>73</v>
      </c>
      <c r="AC4" s="13" t="s">
        <v>203</v>
      </c>
      <c r="AD4" s="13" t="s">
        <v>315</v>
      </c>
    </row>
    <row r="5" spans="1:31" ht="72.75" customHeight="1" x14ac:dyDescent="0.2">
      <c r="A5" s="113">
        <v>2.02</v>
      </c>
      <c r="B5" s="86" t="s">
        <v>202</v>
      </c>
      <c r="C5" s="88" t="s">
        <v>77</v>
      </c>
      <c r="D5" s="89" t="s">
        <v>128</v>
      </c>
      <c r="E5" s="88" t="s">
        <v>199</v>
      </c>
      <c r="F5" s="84" t="s">
        <v>47</v>
      </c>
      <c r="G5" s="84" t="s">
        <v>61</v>
      </c>
      <c r="H5" s="28" t="str">
        <f>IFERROR(INDEX(Consequences,MATCH(G5,'Ratings Tables'!$A$5:$A$9,FALSE),MATCH(F5,'Ratings Tables'!$B$4:$F$4,FALSE)),"")</f>
        <v>High</v>
      </c>
      <c r="I5" s="84" t="s">
        <v>60</v>
      </c>
      <c r="J5" s="28" t="str">
        <f>IFERROR(INDEX(Consequences,MATCH(I5,'Ratings Tables'!$A$5:$A$9,FALSE),MATCH(F5,'Ratings Tables'!$B$4:$F$4,FALSE)),"")</f>
        <v>Extreme</v>
      </c>
      <c r="K5" s="84" t="s">
        <v>60</v>
      </c>
      <c r="L5" s="28" t="str">
        <f>IFERROR(INDEX(Consequences,MATCH(K5,'Ratings Tables'!$A$5:$A$9,FALSE),MATCH(F5,'Ratings Tables'!$B$4:$F$4,FALSE)),"")</f>
        <v>Extreme</v>
      </c>
      <c r="M5" s="90" t="s">
        <v>212</v>
      </c>
      <c r="N5" s="90"/>
      <c r="O5" s="88" t="s">
        <v>213</v>
      </c>
      <c r="P5" s="84" t="s">
        <v>48</v>
      </c>
      <c r="Q5" s="84" t="s">
        <v>61</v>
      </c>
      <c r="R5" s="28" t="str">
        <f>IFERROR(INDEX(Consequences,MATCH(Q5,'Ratings Tables'!$A$5:$A$9,FALSE),MATCH(P5,'Ratings Tables'!$B$4:$F$4,FALSE)),"")</f>
        <v>Medium</v>
      </c>
      <c r="S5" s="84" t="s">
        <v>60</v>
      </c>
      <c r="T5" s="28" t="str">
        <f>IFERROR(INDEX(Consequences,MATCH(S5,'Ratings Tables'!$A$5:$A$9,FALSE),MATCH(P5,'Ratings Tables'!$B$4:$F$4,FALSE)),"")</f>
        <v>High</v>
      </c>
      <c r="U5" s="84" t="s">
        <v>60</v>
      </c>
      <c r="V5" s="28" t="str">
        <f>IFERROR(INDEX(Consequences,MATCH(U5,'Ratings Tables'!$A$5:$A$9,FALSE),MATCH(P5,'Ratings Tables'!$B$4:$F$4,FALSE)),"")</f>
        <v>High</v>
      </c>
      <c r="W5" s="110" t="s">
        <v>338</v>
      </c>
      <c r="X5" s="110"/>
      <c r="Y5" s="110" t="s">
        <v>339</v>
      </c>
      <c r="Z5" s="14"/>
    </row>
    <row r="6" spans="1:31" ht="67.5" x14ac:dyDescent="0.2">
      <c r="A6" s="31">
        <v>2.0299999999999998</v>
      </c>
      <c r="B6" s="86" t="s">
        <v>202</v>
      </c>
      <c r="C6" s="88" t="s">
        <v>65</v>
      </c>
      <c r="D6" s="89" t="s">
        <v>280</v>
      </c>
      <c r="E6" s="88" t="s">
        <v>214</v>
      </c>
      <c r="F6" s="84" t="s">
        <v>49</v>
      </c>
      <c r="G6" s="84" t="s">
        <v>61</v>
      </c>
      <c r="H6" s="28" t="str">
        <f>IFERROR(INDEX(Consequences,MATCH(G6,'Ratings Tables'!$A$5:$A$9,FALSE),MATCH(F6,'Ratings Tables'!$B$4:$F$4,FALSE)),"")</f>
        <v>Medium</v>
      </c>
      <c r="I6" s="84" t="s">
        <v>61</v>
      </c>
      <c r="J6" s="28" t="str">
        <f>IFERROR(INDEX(Consequences,MATCH(I6,'Ratings Tables'!$A$5:$A$9,FALSE),MATCH(F6,'Ratings Tables'!$B$4:$F$4,FALSE)),"")</f>
        <v>Medium</v>
      </c>
      <c r="K6" s="84" t="s">
        <v>61</v>
      </c>
      <c r="L6" s="28" t="str">
        <f>IFERROR(INDEX(Consequences,MATCH(K6,'Ratings Tables'!$A$5:$A$9,FALSE),MATCH(F6,'Ratings Tables'!$B$4:$F$4,FALSE)),"")</f>
        <v>Medium</v>
      </c>
      <c r="M6" s="90" t="s">
        <v>225</v>
      </c>
      <c r="N6" s="90" t="s">
        <v>309</v>
      </c>
      <c r="O6" s="88" t="s">
        <v>103</v>
      </c>
      <c r="P6" s="97" t="s">
        <v>49</v>
      </c>
      <c r="Q6" s="84" t="s">
        <v>61</v>
      </c>
      <c r="R6" s="28" t="str">
        <f>IFERROR(INDEX(Consequences,MATCH(Q6,'Ratings Tables'!$A$5:$A$9,FALSE),MATCH(P6,'Ratings Tables'!$B$4:$F$4,FALSE)),"")</f>
        <v>Medium</v>
      </c>
      <c r="S6" s="84" t="s">
        <v>61</v>
      </c>
      <c r="T6" s="28" t="str">
        <f>IFERROR(INDEX(Consequences,MATCH(S6,'Ratings Tables'!$A$5:$A$9,FALSE),MATCH(P6,'Ratings Tables'!$B$4:$F$4,FALSE)),"")</f>
        <v>Medium</v>
      </c>
      <c r="U6" s="84" t="s">
        <v>61</v>
      </c>
      <c r="V6" s="28" t="str">
        <f>IFERROR(INDEX(Consequences,MATCH(U6,'Ratings Tables'!$A$5:$A$9,FALSE),MATCH(P6,'Ratings Tables'!$B$4:$F$4,FALSE)),"")</f>
        <v>Medium</v>
      </c>
      <c r="W6" s="106"/>
      <c r="X6" s="106"/>
      <c r="Y6" s="106"/>
    </row>
    <row r="7" spans="1:31" s="91" customFormat="1" ht="78.75" customHeight="1" x14ac:dyDescent="0.2">
      <c r="A7" s="113">
        <v>2.04</v>
      </c>
      <c r="B7" s="86" t="s">
        <v>202</v>
      </c>
      <c r="C7" s="88" t="s">
        <v>284</v>
      </c>
      <c r="D7" s="89" t="s">
        <v>282</v>
      </c>
      <c r="E7" s="88" t="s">
        <v>283</v>
      </c>
      <c r="F7" s="84" t="s">
        <v>47</v>
      </c>
      <c r="G7" s="84" t="s">
        <v>61</v>
      </c>
      <c r="H7" s="28" t="str">
        <f>IFERROR(INDEX(Consequences,MATCH(G7,'Ratings Tables'!$A$5:$A$9,FALSE),MATCH(F7,'Ratings Tables'!$B$4:$F$4,FALSE)),"")</f>
        <v>High</v>
      </c>
      <c r="I7" s="84" t="s">
        <v>62</v>
      </c>
      <c r="J7" s="28" t="str">
        <f>IFERROR(INDEX(Consequences,MATCH(I7,'Ratings Tables'!$A$5:$A$9,FALSE),MATCH(F7,'Ratings Tables'!$B$4:$F$4,FALSE)),"")</f>
        <v>Medium</v>
      </c>
      <c r="K7" s="84" t="s">
        <v>62</v>
      </c>
      <c r="L7" s="28" t="str">
        <f>IFERROR(INDEX(Consequences,MATCH(K7,'Ratings Tables'!$A$5:$A$9,FALSE),MATCH(F7,'Ratings Tables'!$B$4:$F$4,FALSE)),"")</f>
        <v>Medium</v>
      </c>
      <c r="M7" s="90" t="s">
        <v>323</v>
      </c>
      <c r="N7" s="90" t="s">
        <v>320</v>
      </c>
      <c r="O7" s="88" t="s">
        <v>35</v>
      </c>
      <c r="P7" s="97" t="s">
        <v>47</v>
      </c>
      <c r="Q7" s="84" t="s">
        <v>60</v>
      </c>
      <c r="R7" s="28" t="str">
        <f>IFERROR(INDEX(Consequences,MATCH(Q7,'Ratings Tables'!$A$5:$A$9,FALSE),MATCH(P7,'Ratings Tables'!$B$4:$F$4,FALSE)),"")</f>
        <v>Extreme</v>
      </c>
      <c r="S7" s="84" t="s">
        <v>61</v>
      </c>
      <c r="T7" s="28" t="str">
        <f>IFERROR(INDEX(Consequences,MATCH(S7,'Ratings Tables'!$A$5:$A$9,FALSE),MATCH(P7,'Ratings Tables'!$B$4:$F$4,FALSE)),"")</f>
        <v>High</v>
      </c>
      <c r="U7" s="84" t="s">
        <v>62</v>
      </c>
      <c r="V7" s="28" t="str">
        <f>IFERROR(INDEX(Consequences,MATCH(U7,'Ratings Tables'!$A$5:$A$9,FALSE),MATCH(P7,'Ratings Tables'!$B$4:$F$4,FALSE)),"")</f>
        <v>Medium</v>
      </c>
      <c r="W7" s="110" t="s">
        <v>321</v>
      </c>
      <c r="X7" s="110"/>
      <c r="Y7" s="110" t="s">
        <v>322</v>
      </c>
    </row>
    <row r="8" spans="1:31" s="91" customFormat="1" ht="78.75" customHeight="1" x14ac:dyDescent="0.2">
      <c r="A8" s="82">
        <v>2.0499999999999998</v>
      </c>
      <c r="B8" s="86" t="s">
        <v>315</v>
      </c>
      <c r="C8" s="88" t="s">
        <v>314</v>
      </c>
      <c r="D8" s="89" t="s">
        <v>313</v>
      </c>
      <c r="E8" s="88" t="s">
        <v>283</v>
      </c>
      <c r="F8" s="84"/>
      <c r="G8" s="84"/>
      <c r="H8" s="28" t="str">
        <f>IFERROR(INDEX(Consequences,MATCH(G8,'Ratings Tables'!$A$5:$A$9,FALSE),MATCH(F8,'Ratings Tables'!$B$4:$F$4,FALSE)),"")</f>
        <v/>
      </c>
      <c r="I8" s="84"/>
      <c r="J8" s="83"/>
      <c r="K8" s="84"/>
      <c r="L8" s="83"/>
      <c r="M8" s="90"/>
      <c r="N8" s="90"/>
      <c r="O8" s="88"/>
      <c r="P8" s="97"/>
      <c r="Q8" s="84"/>
      <c r="R8" s="28" t="s">
        <v>354</v>
      </c>
      <c r="S8" s="84"/>
      <c r="T8" s="28" t="s">
        <v>354</v>
      </c>
      <c r="U8" s="84"/>
      <c r="V8" s="28" t="s">
        <v>354</v>
      </c>
      <c r="W8" s="106"/>
      <c r="X8" s="106"/>
      <c r="Y8" s="126" t="s">
        <v>356</v>
      </c>
    </row>
    <row r="9" spans="1:31" ht="87" customHeight="1" x14ac:dyDescent="0.2">
      <c r="A9" s="31">
        <v>2.06</v>
      </c>
      <c r="B9" s="86" t="s">
        <v>73</v>
      </c>
      <c r="C9" s="88" t="s">
        <v>105</v>
      </c>
      <c r="D9" s="89" t="s">
        <v>104</v>
      </c>
      <c r="E9" s="88" t="s">
        <v>200</v>
      </c>
      <c r="F9" s="84" t="s">
        <v>47</v>
      </c>
      <c r="G9" s="84" t="s">
        <v>63</v>
      </c>
      <c r="H9" s="28" t="str">
        <f>IFERROR(INDEX(Consequences,MATCH(G9,'Ratings Tables'!$A$5:$A$9,FALSE),MATCH(F9,'Ratings Tables'!$B$4:$F$4,FALSE)),"")</f>
        <v>Medium</v>
      </c>
      <c r="I9" s="84" t="s">
        <v>63</v>
      </c>
      <c r="J9" s="28" t="str">
        <f>IFERROR(INDEX(Consequences,MATCH(I9,'Ratings Tables'!$A$5:$A$9,FALSE),MATCH(F9,'Ratings Tables'!$B$4:$F$4,FALSE)),"")</f>
        <v>Medium</v>
      </c>
      <c r="K9" s="84" t="s">
        <v>63</v>
      </c>
      <c r="L9" s="28" t="str">
        <f>IFERROR(INDEX(Consequences,MATCH(K9,'Ratings Tables'!$A$5:$A$9,FALSE),MATCH(F9,'Ratings Tables'!$B$4:$F$4,FALSE)),"")</f>
        <v>Medium</v>
      </c>
      <c r="M9" s="90" t="s">
        <v>226</v>
      </c>
      <c r="N9" s="90"/>
      <c r="O9" s="88" t="s">
        <v>106</v>
      </c>
      <c r="P9" s="97" t="s">
        <v>47</v>
      </c>
      <c r="Q9" s="84" t="s">
        <v>63</v>
      </c>
      <c r="R9" s="28" t="str">
        <f>IFERROR(INDEX(Consequences,MATCH(Q9,'Ratings Tables'!$A$5:$A$9,FALSE),MATCH(P9,'Ratings Tables'!$B$4:$F$4,FALSE)),"")</f>
        <v>Medium</v>
      </c>
      <c r="S9" s="84" t="s">
        <v>63</v>
      </c>
      <c r="T9" s="28" t="str">
        <f>IFERROR(INDEX(Consequences,MATCH(S9,'Ratings Tables'!$A$5:$A$9,FALSE),MATCH(P9,'Ratings Tables'!$B$4:$F$4,FALSE)),"")</f>
        <v>Medium</v>
      </c>
      <c r="U9" s="84" t="s">
        <v>63</v>
      </c>
      <c r="V9" s="28" t="str">
        <f>IFERROR(INDEX(Consequences,MATCH(U9,'Ratings Tables'!$A$5:$A$9,FALSE),MATCH(P9,'Ratings Tables'!$B$4:$F$4,FALSE)),"")</f>
        <v>Medium</v>
      </c>
      <c r="W9" s="106"/>
      <c r="X9" s="106"/>
      <c r="Y9" s="106"/>
      <c r="Z9" s="14"/>
      <c r="AA9" s="13"/>
    </row>
    <row r="10" spans="1:31" ht="93.75" customHeight="1" x14ac:dyDescent="0.2">
      <c r="A10" s="113">
        <v>2.0699999999999998</v>
      </c>
      <c r="B10" s="86" t="s">
        <v>203</v>
      </c>
      <c r="C10" s="88" t="s">
        <v>133</v>
      </c>
      <c r="D10" s="89" t="s">
        <v>197</v>
      </c>
      <c r="E10" s="88" t="s">
        <v>201</v>
      </c>
      <c r="F10" s="84" t="s">
        <v>48</v>
      </c>
      <c r="G10" s="84" t="s">
        <v>61</v>
      </c>
      <c r="H10" s="28" t="str">
        <f>IFERROR(INDEX(Consequences,MATCH(G10,'Ratings Tables'!$A$5:$A$9,FALSE),MATCH(F10,'Ratings Tables'!$B$4:$F$4,FALSE)),"")</f>
        <v>Medium</v>
      </c>
      <c r="I10" s="84" t="s">
        <v>60</v>
      </c>
      <c r="J10" s="28" t="str">
        <f>IFERROR(INDEX(Consequences,MATCH(I10,'Ratings Tables'!$A$5:$A$9,FALSE),MATCH(F10,'Ratings Tables'!$B$4:$F$4,FALSE)),"")</f>
        <v>High</v>
      </c>
      <c r="K10" s="84" t="s">
        <v>60</v>
      </c>
      <c r="L10" s="28" t="str">
        <f>IFERROR(INDEX(Consequences,MATCH(K10,'Ratings Tables'!$A$5:$A$9,FALSE),MATCH(F10,'Ratings Tables'!$B$4:$F$4,FALSE)),"")</f>
        <v>High</v>
      </c>
      <c r="M10" s="90" t="s">
        <v>227</v>
      </c>
      <c r="N10" s="90" t="s">
        <v>131</v>
      </c>
      <c r="O10" s="88" t="s">
        <v>192</v>
      </c>
      <c r="P10" s="97" t="s">
        <v>48</v>
      </c>
      <c r="Q10" s="84" t="s">
        <v>61</v>
      </c>
      <c r="R10" s="28" t="str">
        <f>IFERROR(INDEX(Consequences,MATCH(Q10,'Ratings Tables'!$A$5:$A$9,FALSE),MATCH(P10,'Ratings Tables'!$B$4:$F$4,FALSE)),"")</f>
        <v>Medium</v>
      </c>
      <c r="S10" s="84" t="s">
        <v>60</v>
      </c>
      <c r="T10" s="28" t="str">
        <f>IFERROR(INDEX(Consequences,MATCH(S10,'Ratings Tables'!$A$5:$A$9,FALSE),MATCH(P10,'Ratings Tables'!$B$4:$F$4,FALSE)),"")</f>
        <v>High</v>
      </c>
      <c r="U10" s="84" t="s">
        <v>60</v>
      </c>
      <c r="V10" s="28" t="str">
        <f>IFERROR(INDEX(Consequences,MATCH(U10,'Ratings Tables'!$A$5:$A$9,FALSE),MATCH(P10,'Ratings Tables'!$B$4:$F$4,FALSE)),"")</f>
        <v>High</v>
      </c>
      <c r="W10" s="110"/>
      <c r="X10" s="110"/>
      <c r="Y10" s="110" t="s">
        <v>340</v>
      </c>
    </row>
    <row r="11" spans="1:31" ht="87.75" customHeight="1" x14ac:dyDescent="0.2">
      <c r="A11" s="31">
        <v>2.08</v>
      </c>
      <c r="B11" s="86" t="s">
        <v>203</v>
      </c>
      <c r="C11" s="88" t="s">
        <v>107</v>
      </c>
      <c r="D11" s="89" t="s">
        <v>198</v>
      </c>
      <c r="E11" s="88" t="s">
        <v>201</v>
      </c>
      <c r="F11" s="84" t="s">
        <v>48</v>
      </c>
      <c r="G11" s="84" t="s">
        <v>63</v>
      </c>
      <c r="H11" s="28" t="str">
        <f>IFERROR(INDEX(Consequences,MATCH(G11,'Ratings Tables'!$A$5:$A$9,FALSE),MATCH(F11,'Ratings Tables'!$B$4:$F$4,FALSE)),"")</f>
        <v>Low</v>
      </c>
      <c r="I11" s="84" t="s">
        <v>60</v>
      </c>
      <c r="J11" s="28" t="str">
        <f>IFERROR(INDEX(Consequences,MATCH(I11,'Ratings Tables'!$A$5:$A$9,FALSE),MATCH(F11,'Ratings Tables'!$B$4:$F$4,FALSE)),"")</f>
        <v>High</v>
      </c>
      <c r="K11" s="84" t="s">
        <v>60</v>
      </c>
      <c r="L11" s="28" t="str">
        <f>IFERROR(INDEX(Consequences,MATCH(K11,'Ratings Tables'!$A$5:$A$9,FALSE),MATCH(F11,'Ratings Tables'!$B$4:$F$4,FALSE)),"")</f>
        <v>High</v>
      </c>
      <c r="M11" s="90" t="s">
        <v>228</v>
      </c>
      <c r="N11" s="90" t="s">
        <v>132</v>
      </c>
      <c r="O11" s="88" t="s">
        <v>191</v>
      </c>
      <c r="P11" s="97" t="s">
        <v>48</v>
      </c>
      <c r="Q11" s="84" t="s">
        <v>63</v>
      </c>
      <c r="R11" s="28" t="str">
        <f>IFERROR(INDEX(Consequences,MATCH(Q11,'Ratings Tables'!$A$5:$A$9,FALSE),MATCH(P11,'Ratings Tables'!$B$4:$F$4,FALSE)),"")</f>
        <v>Low</v>
      </c>
      <c r="S11" s="84" t="s">
        <v>60</v>
      </c>
      <c r="T11" s="28" t="str">
        <f>IFERROR(INDEX(Consequences,MATCH(S11,'Ratings Tables'!$A$5:$A$9,FALSE),MATCH(P11,'Ratings Tables'!$B$4:$F$4,FALSE)),"")</f>
        <v>High</v>
      </c>
      <c r="U11" s="84" t="s">
        <v>60</v>
      </c>
      <c r="V11" s="28" t="str">
        <f>IFERROR(INDEX(Consequences,MATCH(U11,'Ratings Tables'!$A$5:$A$9,FALSE),MATCH(P11,'Ratings Tables'!$B$4:$F$4,FALSE)),"")</f>
        <v>High</v>
      </c>
      <c r="W11" s="106"/>
      <c r="X11" s="106"/>
      <c r="Y11" s="106"/>
    </row>
    <row r="13" spans="1:31" x14ac:dyDescent="0.2">
      <c r="A13" s="143" t="s">
        <v>35</v>
      </c>
      <c r="B13" s="143"/>
      <c r="C13" s="144"/>
    </row>
  </sheetData>
  <mergeCells count="6">
    <mergeCell ref="A13:C13"/>
    <mergeCell ref="W1:Y2"/>
    <mergeCell ref="M1:O2"/>
    <mergeCell ref="P1:V2"/>
    <mergeCell ref="F1:L2"/>
    <mergeCell ref="A1:E2"/>
  </mergeCells>
  <conditionalFormatting sqref="G4:L11">
    <cfRule type="cellIs" dxfId="227" priority="121" stopIfTrue="1" operator="equal">
      <formula>"Low"</formula>
    </cfRule>
    <cfRule type="cellIs" dxfId="226" priority="122" stopIfTrue="1" operator="equal">
      <formula>"Extreme"</formula>
    </cfRule>
    <cfRule type="cellIs" dxfId="225" priority="123" stopIfTrue="1" operator="equal">
      <formula>"High"</formula>
    </cfRule>
    <cfRule type="cellIs" dxfId="224" priority="124" stopIfTrue="1" operator="equal">
      <formula>"Medium"</formula>
    </cfRule>
  </conditionalFormatting>
  <conditionalFormatting sqref="Q4:V4 Q6:V11">
    <cfRule type="cellIs" dxfId="223" priority="65" stopIfTrue="1" operator="equal">
      <formula>"Low"</formula>
    </cfRule>
    <cfRule type="cellIs" dxfId="222" priority="66" stopIfTrue="1" operator="equal">
      <formula>"Extreme"</formula>
    </cfRule>
    <cfRule type="cellIs" dxfId="221" priority="67" stopIfTrue="1" operator="equal">
      <formula>"High"</formula>
    </cfRule>
    <cfRule type="cellIs" dxfId="220" priority="68" stopIfTrue="1" operator="equal">
      <formula>"Medium"</formula>
    </cfRule>
  </conditionalFormatting>
  <conditionalFormatting sqref="W4:Y11">
    <cfRule type="cellIs" dxfId="219" priority="29" stopIfTrue="1" operator="equal">
      <formula>"Low"</formula>
    </cfRule>
    <cfRule type="cellIs" dxfId="218" priority="30" stopIfTrue="1" operator="equal">
      <formula>"Extreme"</formula>
    </cfRule>
    <cfRule type="cellIs" dxfId="217" priority="31" stopIfTrue="1" operator="equal">
      <formula>"High"</formula>
    </cfRule>
    <cfRule type="cellIs" dxfId="216" priority="32" stopIfTrue="1" operator="equal">
      <formula>"Medium"</formula>
    </cfRule>
  </conditionalFormatting>
  <conditionalFormatting sqref="Q5 S5 U5">
    <cfRule type="cellIs" dxfId="215" priority="25" stopIfTrue="1" operator="equal">
      <formula>"Low"</formula>
    </cfRule>
    <cfRule type="cellIs" dxfId="214" priority="26" stopIfTrue="1" operator="equal">
      <formula>"Extreme"</formula>
    </cfRule>
    <cfRule type="cellIs" dxfId="213" priority="27" stopIfTrue="1" operator="equal">
      <formula>"High"</formula>
    </cfRule>
    <cfRule type="cellIs" dxfId="212" priority="28" stopIfTrue="1" operator="equal">
      <formula>"Medium"</formula>
    </cfRule>
  </conditionalFormatting>
  <conditionalFormatting sqref="P5">
    <cfRule type="cellIs" dxfId="211" priority="13" stopIfTrue="1" operator="equal">
      <formula>"Low"</formula>
    </cfRule>
    <cfRule type="cellIs" dxfId="210" priority="14" stopIfTrue="1" operator="equal">
      <formula>"Extreme"</formula>
    </cfRule>
    <cfRule type="cellIs" dxfId="209" priority="15" stopIfTrue="1" operator="equal">
      <formula>"High"</formula>
    </cfRule>
    <cfRule type="cellIs" dxfId="208" priority="16" stopIfTrue="1" operator="equal">
      <formula>"Medium"</formula>
    </cfRule>
  </conditionalFormatting>
  <conditionalFormatting sqref="R5">
    <cfRule type="cellIs" dxfId="207" priority="9" stopIfTrue="1" operator="equal">
      <formula>"Low"</formula>
    </cfRule>
    <cfRule type="cellIs" dxfId="206" priority="10" stopIfTrue="1" operator="equal">
      <formula>"Extreme"</formula>
    </cfRule>
    <cfRule type="cellIs" dxfId="205" priority="11" stopIfTrue="1" operator="equal">
      <formula>"High"</formula>
    </cfRule>
    <cfRule type="cellIs" dxfId="204" priority="12" stopIfTrue="1" operator="equal">
      <formula>"Medium"</formula>
    </cfRule>
  </conditionalFormatting>
  <conditionalFormatting sqref="T5">
    <cfRule type="cellIs" dxfId="203" priority="5" stopIfTrue="1" operator="equal">
      <formula>"Low"</formula>
    </cfRule>
    <cfRule type="cellIs" dxfId="202" priority="6" stopIfTrue="1" operator="equal">
      <formula>"Extreme"</formula>
    </cfRule>
    <cfRule type="cellIs" dxfId="201" priority="7" stopIfTrue="1" operator="equal">
      <formula>"High"</formula>
    </cfRule>
    <cfRule type="cellIs" dxfId="200" priority="8" stopIfTrue="1" operator="equal">
      <formula>"Medium"</formula>
    </cfRule>
  </conditionalFormatting>
  <conditionalFormatting sqref="V5">
    <cfRule type="cellIs" dxfId="199" priority="1" stopIfTrue="1" operator="equal">
      <formula>"Low"</formula>
    </cfRule>
    <cfRule type="cellIs" dxfId="198" priority="2" stopIfTrue="1" operator="equal">
      <formula>"Extreme"</formula>
    </cfRule>
    <cfRule type="cellIs" dxfId="197" priority="3" stopIfTrue="1" operator="equal">
      <formula>"High"</formula>
    </cfRule>
    <cfRule type="cellIs" dxfId="196" priority="4" stopIfTrue="1" operator="equal">
      <formula>"Medium"</formula>
    </cfRule>
  </conditionalFormatting>
  <dataValidations count="5">
    <dataValidation type="list" allowBlank="1" showInputMessage="1" showErrorMessage="1" sqref="Q4:Q11 G4:G11 S4:S11 K4:K11 I4:I11 U4:U11">
      <formula1>$AA$3:$AE$3</formula1>
    </dataValidation>
    <dataValidation type="list" allowBlank="1" showInputMessage="1" showErrorMessage="1" sqref="F4:F11 P4:P11">
      <formula1>$AA$2:$AE$2</formula1>
    </dataValidation>
    <dataValidation type="list" allowBlank="1" showInputMessage="1" showErrorMessage="1" sqref="B4:B11">
      <formula1>$AA$4:$AD$4</formula1>
    </dataValidation>
    <dataValidation type="list" allowBlank="1" showInputMessage="1" showErrorMessage="1" sqref="G12:G65533">
      <formula1>"A,B,C,D,E"</formula1>
    </dataValidation>
    <dataValidation type="whole" allowBlank="1" showInputMessage="1" showErrorMessage="1" sqref="F12:F65533">
      <formula1>1</formula1>
      <formula2>5</formula2>
    </dataValidation>
  </dataValidations>
  <printOptions horizontalCentered="1" gridLines="1"/>
  <pageMargins left="0.74803149606299213" right="0.74803149606299213" top="0.98425196850393704" bottom="0.98425196850393704" header="0.51181102362204722" footer="0.51181102362204722"/>
  <pageSetup paperSize="9" scale="68" fitToHeight="0" orientation="landscape" horizontalDpi="4294967292" verticalDpi="360" r:id="rId1"/>
  <headerFooter alignWithMargins="0">
    <oddHeader>&amp;LRisk Register&amp;C&amp;"Arial,Bold" &amp;RNorth East Greenhouse Alliance</oddHeader>
    <oddFooter>&amp;LNEGHA, 2011&amp;C&amp;"Arial,Bold" &amp;RPage &amp;P of &amp;N
&amp;8&amp;D,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H23"/>
  <sheetViews>
    <sheetView zoomScaleNormal="100" workbookViewId="0">
      <selection sqref="A1:E2"/>
    </sheetView>
  </sheetViews>
  <sheetFormatPr defaultRowHeight="11.25" x14ac:dyDescent="0.2"/>
  <cols>
    <col min="1" max="1" width="5.7109375" style="3" bestFit="1" customWidth="1"/>
    <col min="2" max="2" width="13" style="3" customWidth="1"/>
    <col min="3" max="4" width="20.28515625" style="4" customWidth="1"/>
    <col min="5" max="5" width="21" style="4" customWidth="1"/>
    <col min="6" max="6" width="12.7109375" style="5" hidden="1" customWidth="1"/>
    <col min="7" max="7" width="10.7109375" style="5" hidden="1" customWidth="1"/>
    <col min="8" max="12" width="10.7109375" style="2" hidden="1" customWidth="1"/>
    <col min="13" max="13" width="30.42578125" style="2" hidden="1" customWidth="1"/>
    <col min="14" max="14" width="22" style="2" hidden="1" customWidth="1"/>
    <col min="15" max="15" width="17.28515625" style="98" hidden="1" customWidth="1"/>
    <col min="16" max="16" width="13.42578125" style="2" customWidth="1"/>
    <col min="17" max="22" width="10.28515625" style="2" customWidth="1"/>
    <col min="23" max="23" width="10.7109375" style="2" customWidth="1"/>
    <col min="24" max="24" width="11.140625" style="2" customWidth="1"/>
    <col min="25" max="25" width="11" style="2" customWidth="1"/>
    <col min="26" max="26" width="9.140625" style="2"/>
    <col min="27" max="27" width="0" style="2" hidden="1" customWidth="1"/>
    <col min="28" max="28" width="10" style="2" hidden="1" customWidth="1"/>
    <col min="29" max="31" width="0" style="2" hidden="1" customWidth="1"/>
    <col min="32" max="32" width="10.28515625" style="2" hidden="1" customWidth="1"/>
    <col min="33" max="16384" width="9.140625" style="2"/>
  </cols>
  <sheetData>
    <row r="1" spans="1:34" ht="30" customHeight="1" x14ac:dyDescent="0.2">
      <c r="A1" s="145" t="s">
        <v>290</v>
      </c>
      <c r="B1" s="145"/>
      <c r="C1" s="145"/>
      <c r="D1" s="145"/>
      <c r="E1" s="154"/>
      <c r="F1" s="152" t="s">
        <v>303</v>
      </c>
      <c r="G1" s="148"/>
      <c r="H1" s="148"/>
      <c r="I1" s="148"/>
      <c r="J1" s="148"/>
      <c r="K1" s="148"/>
      <c r="L1" s="149"/>
      <c r="M1" s="132" t="s">
        <v>304</v>
      </c>
      <c r="N1" s="145"/>
      <c r="O1" s="146"/>
      <c r="P1" s="141" t="s">
        <v>305</v>
      </c>
      <c r="Q1" s="142"/>
      <c r="R1" s="142"/>
      <c r="S1" s="142"/>
      <c r="T1" s="142"/>
      <c r="U1" s="142"/>
      <c r="V1" s="142"/>
      <c r="W1" s="135" t="s">
        <v>306</v>
      </c>
      <c r="X1" s="136"/>
      <c r="Y1" s="137"/>
    </row>
    <row r="2" spans="1:34" ht="22.5" customHeight="1" x14ac:dyDescent="0.2">
      <c r="A2" s="155"/>
      <c r="B2" s="155"/>
      <c r="C2" s="155"/>
      <c r="D2" s="155"/>
      <c r="E2" s="156"/>
      <c r="F2" s="153"/>
      <c r="G2" s="150"/>
      <c r="H2" s="150"/>
      <c r="I2" s="150"/>
      <c r="J2" s="150"/>
      <c r="K2" s="150"/>
      <c r="L2" s="151"/>
      <c r="M2" s="147"/>
      <c r="N2" s="145"/>
      <c r="O2" s="146"/>
      <c r="P2" s="142"/>
      <c r="Q2" s="142"/>
      <c r="R2" s="142"/>
      <c r="S2" s="142"/>
      <c r="T2" s="142"/>
      <c r="U2" s="142"/>
      <c r="V2" s="142"/>
      <c r="W2" s="138"/>
      <c r="X2" s="139"/>
      <c r="Y2" s="140"/>
      <c r="AA2" s="13" t="s">
        <v>50</v>
      </c>
      <c r="AB2" s="13" t="s">
        <v>49</v>
      </c>
      <c r="AC2" s="13" t="s">
        <v>48</v>
      </c>
      <c r="AD2" s="13" t="s">
        <v>47</v>
      </c>
      <c r="AE2" s="13" t="s">
        <v>46</v>
      </c>
      <c r="AF2" s="13"/>
      <c r="AG2" s="13"/>
    </row>
    <row r="3" spans="1:34" s="1" customFormat="1" ht="28.5" customHeight="1" x14ac:dyDescent="0.2">
      <c r="A3" s="93" t="s">
        <v>36</v>
      </c>
      <c r="B3" s="93" t="s">
        <v>37</v>
      </c>
      <c r="C3" s="93" t="s">
        <v>39</v>
      </c>
      <c r="D3" s="93" t="s">
        <v>38</v>
      </c>
      <c r="E3" s="93" t="s">
        <v>10</v>
      </c>
      <c r="F3" s="95" t="s">
        <v>10</v>
      </c>
      <c r="G3" s="95" t="s">
        <v>40</v>
      </c>
      <c r="H3" s="96" t="s">
        <v>41</v>
      </c>
      <c r="I3" s="95" t="s">
        <v>56</v>
      </c>
      <c r="J3" s="96" t="s">
        <v>42</v>
      </c>
      <c r="K3" s="95" t="s">
        <v>57</v>
      </c>
      <c r="L3" s="100" t="s">
        <v>43</v>
      </c>
      <c r="M3" s="103" t="s">
        <v>9</v>
      </c>
      <c r="N3" s="103" t="s">
        <v>81</v>
      </c>
      <c r="O3" s="103" t="s">
        <v>44</v>
      </c>
      <c r="P3" s="104" t="s">
        <v>10</v>
      </c>
      <c r="Q3" s="104" t="s">
        <v>40</v>
      </c>
      <c r="R3" s="105" t="s">
        <v>41</v>
      </c>
      <c r="S3" s="104" t="s">
        <v>56</v>
      </c>
      <c r="T3" s="105" t="s">
        <v>42</v>
      </c>
      <c r="U3" s="104" t="s">
        <v>57</v>
      </c>
      <c r="V3" s="105" t="s">
        <v>43</v>
      </c>
      <c r="W3" s="103" t="s">
        <v>9</v>
      </c>
      <c r="X3" s="103" t="s">
        <v>81</v>
      </c>
      <c r="Y3" s="103" t="s">
        <v>44</v>
      </c>
      <c r="AA3" s="13" t="s">
        <v>59</v>
      </c>
      <c r="AB3" s="13" t="s">
        <v>60</v>
      </c>
      <c r="AC3" s="13" t="s">
        <v>61</v>
      </c>
      <c r="AD3" s="13" t="s">
        <v>62</v>
      </c>
      <c r="AE3" s="13" t="s">
        <v>63</v>
      </c>
      <c r="AF3" s="13"/>
      <c r="AG3" s="13"/>
    </row>
    <row r="4" spans="1:34" ht="58.5" customHeight="1" x14ac:dyDescent="0.2">
      <c r="A4" s="31">
        <v>3.01</v>
      </c>
      <c r="B4" s="86" t="s">
        <v>215</v>
      </c>
      <c r="C4" s="88" t="s">
        <v>64</v>
      </c>
      <c r="D4" s="89" t="s">
        <v>72</v>
      </c>
      <c r="E4" s="88" t="s">
        <v>78</v>
      </c>
      <c r="F4" s="84" t="s">
        <v>49</v>
      </c>
      <c r="G4" s="84" t="s">
        <v>62</v>
      </c>
      <c r="H4" s="28" t="str">
        <f>IFERROR(INDEX(Consequences,MATCH(G4,'Ratings Tables'!$A$5:$A$9,FALSE),MATCH(F4,'Ratings Tables'!$B$4:$F$4,FALSE)),"")</f>
        <v>Low</v>
      </c>
      <c r="I4" s="84" t="s">
        <v>62</v>
      </c>
      <c r="J4" s="28" t="str">
        <f>IFERROR(INDEX(Consequences,MATCH(I4,'Ratings Tables'!$A$5:$A$9,FALSE),MATCH(F4,'Ratings Tables'!$B$4:$F$4,FALSE)),"")</f>
        <v>Low</v>
      </c>
      <c r="K4" s="84" t="s">
        <v>61</v>
      </c>
      <c r="L4" s="28" t="str">
        <f>IFERROR(INDEX(Consequences,MATCH(K4,'Ratings Tables'!$A$5:$A$9,FALSE),MATCH(F4,'Ratings Tables'!$B$4:$F$4,FALSE)),"")</f>
        <v>Medium</v>
      </c>
      <c r="M4" s="88" t="s">
        <v>147</v>
      </c>
      <c r="N4" s="88" t="s">
        <v>146</v>
      </c>
      <c r="O4" s="102"/>
      <c r="P4" s="97" t="s">
        <v>49</v>
      </c>
      <c r="Q4" s="84" t="s">
        <v>62</v>
      </c>
      <c r="R4" s="28" t="str">
        <f>IFERROR(INDEX(Consequences,MATCH(Q4,'Ratings Tables'!$A$5:$A$9,FALSE),MATCH(P4,'Ratings Tables'!$B$4:$F$4,FALSE)),"")</f>
        <v>Low</v>
      </c>
      <c r="S4" s="84" t="s">
        <v>62</v>
      </c>
      <c r="T4" s="28" t="str">
        <f>IFERROR(INDEX(Consequences,MATCH(S4,'Ratings Tables'!$A$5:$A$9,FALSE),MATCH(P4,'Ratings Tables'!$B$4:$F$4,FALSE)),"")</f>
        <v>Low</v>
      </c>
      <c r="U4" s="84" t="s">
        <v>61</v>
      </c>
      <c r="V4" s="28" t="str">
        <f>IFERROR(INDEX(Consequences,MATCH(U4,'Ratings Tables'!$A$5:$A$9,FALSE),MATCH(P4,'Ratings Tables'!$B$4:$F$4,FALSE)),"")</f>
        <v>Medium</v>
      </c>
      <c r="W4" s="106"/>
      <c r="X4" s="106"/>
      <c r="Y4" s="106"/>
      <c r="AA4" s="13" t="s">
        <v>85</v>
      </c>
      <c r="AB4" s="13" t="s">
        <v>215</v>
      </c>
      <c r="AC4" s="13" t="s">
        <v>86</v>
      </c>
      <c r="AD4" s="13" t="s">
        <v>66</v>
      </c>
      <c r="AE4" s="13" t="s">
        <v>54</v>
      </c>
      <c r="AF4" s="13" t="s">
        <v>316</v>
      </c>
    </row>
    <row r="5" spans="1:34" ht="101.25" x14ac:dyDescent="0.2">
      <c r="A5" s="31">
        <v>3.02</v>
      </c>
      <c r="B5" s="86" t="s">
        <v>215</v>
      </c>
      <c r="C5" s="88" t="s">
        <v>173</v>
      </c>
      <c r="D5" s="89" t="s">
        <v>172</v>
      </c>
      <c r="E5" s="88" t="s">
        <v>76</v>
      </c>
      <c r="F5" s="84" t="s">
        <v>49</v>
      </c>
      <c r="G5" s="84" t="s">
        <v>62</v>
      </c>
      <c r="H5" s="28" t="str">
        <f>IFERROR(INDEX(Consequences,MATCH(G5,'Ratings Tables'!$A$5:$A$9,FALSE),MATCH(F5,'Ratings Tables'!$B$4:$F$4,FALSE)),"")</f>
        <v>Low</v>
      </c>
      <c r="I5" s="84" t="s">
        <v>62</v>
      </c>
      <c r="J5" s="28" t="str">
        <f>IFERROR(INDEX(Consequences,MATCH(I5,'Ratings Tables'!$A$5:$A$9,FALSE),MATCH(F5,'Ratings Tables'!$B$4:$F$4,FALSE)),"")</f>
        <v>Low</v>
      </c>
      <c r="K5" s="84" t="s">
        <v>61</v>
      </c>
      <c r="L5" s="28" t="str">
        <f>IFERROR(INDEX(Consequences,MATCH(K5,'Ratings Tables'!$A$5:$A$9,FALSE),MATCH(F5,'Ratings Tables'!$B$4:$F$4,FALSE)),"")</f>
        <v>Medium</v>
      </c>
      <c r="M5" s="88" t="s">
        <v>148</v>
      </c>
      <c r="N5" s="88"/>
      <c r="O5" s="102"/>
      <c r="P5" s="97" t="s">
        <v>49</v>
      </c>
      <c r="Q5" s="84" t="s">
        <v>62</v>
      </c>
      <c r="R5" s="28" t="str">
        <f>IFERROR(INDEX(Consequences,MATCH(Q5,'Ratings Tables'!$A$5:$A$9,FALSE),MATCH(P5,'Ratings Tables'!$B$4:$F$4,FALSE)),"")</f>
        <v>Low</v>
      </c>
      <c r="S5" s="84" t="s">
        <v>62</v>
      </c>
      <c r="T5" s="28" t="str">
        <f>IFERROR(INDEX(Consequences,MATCH(S5,'Ratings Tables'!$A$5:$A$9,FALSE),MATCH(P5,'Ratings Tables'!$B$4:$F$4,FALSE)),"")</f>
        <v>Low</v>
      </c>
      <c r="U5" s="84" t="s">
        <v>61</v>
      </c>
      <c r="V5" s="28" t="str">
        <f>IFERROR(INDEX(Consequences,MATCH(U5,'Ratings Tables'!$A$5:$A$9,FALSE),MATCH(P5,'Ratings Tables'!$B$4:$F$4,FALSE)),"")</f>
        <v>Medium</v>
      </c>
      <c r="W5" s="106"/>
      <c r="X5" s="106"/>
      <c r="Y5" s="106"/>
      <c r="AA5" s="13"/>
    </row>
    <row r="6" spans="1:34" ht="100.5" customHeight="1" x14ac:dyDescent="0.2">
      <c r="A6" s="31">
        <v>3.03</v>
      </c>
      <c r="B6" s="86" t="s">
        <v>215</v>
      </c>
      <c r="C6" s="88" t="s">
        <v>75</v>
      </c>
      <c r="D6" s="89" t="s">
        <v>174</v>
      </c>
      <c r="E6" s="88" t="s">
        <v>70</v>
      </c>
      <c r="F6" s="84" t="s">
        <v>48</v>
      </c>
      <c r="G6" s="84" t="s">
        <v>63</v>
      </c>
      <c r="H6" s="28" t="str">
        <f>IFERROR(INDEX(Consequences,MATCH(G6,'Ratings Tables'!$A$5:$A$9,FALSE),MATCH(F6,'Ratings Tables'!$B$4:$F$4,FALSE)),"")</f>
        <v>Low</v>
      </c>
      <c r="I6" s="84" t="s">
        <v>63</v>
      </c>
      <c r="J6" s="28" t="str">
        <f>IFERROR(INDEX(Consequences,MATCH(I6,'Ratings Tables'!$A$5:$A$9,FALSE),MATCH(F6,'Ratings Tables'!$B$4:$F$4,FALSE)),"")</f>
        <v>Low</v>
      </c>
      <c r="K6" s="84" t="s">
        <v>63</v>
      </c>
      <c r="L6" s="28" t="str">
        <f>IFERROR(INDEX(Consequences,MATCH(K6,'Ratings Tables'!$A$5:$A$9,FALSE),MATCH(F6,'Ratings Tables'!$B$4:$F$4,FALSE)),"")</f>
        <v>Low</v>
      </c>
      <c r="M6" s="88" t="s">
        <v>149</v>
      </c>
      <c r="N6" s="88"/>
      <c r="O6" s="102"/>
      <c r="P6" s="97" t="s">
        <v>48</v>
      </c>
      <c r="Q6" s="84" t="s">
        <v>63</v>
      </c>
      <c r="R6" s="28" t="str">
        <f>IFERROR(INDEX(Consequences,MATCH(Q6,'Ratings Tables'!$A$5:$A$9,FALSE),MATCH(P6,'Ratings Tables'!$B$4:$F$4,FALSE)),"")</f>
        <v>Low</v>
      </c>
      <c r="S6" s="84" t="s">
        <v>63</v>
      </c>
      <c r="T6" s="28" t="str">
        <f>IFERROR(INDEX(Consequences,MATCH(S6,'Ratings Tables'!$A$5:$A$9,FALSE),MATCH(P6,'Ratings Tables'!$B$4:$F$4,FALSE)),"")</f>
        <v>Low</v>
      </c>
      <c r="U6" s="84" t="s">
        <v>63</v>
      </c>
      <c r="V6" s="28" t="str">
        <f>IFERROR(INDEX(Consequences,MATCH(U6,'Ratings Tables'!$A$5:$A$9,FALSE),MATCH(P6,'Ratings Tables'!$B$4:$F$4,FALSE)),"")</f>
        <v>Low</v>
      </c>
      <c r="W6" s="106"/>
      <c r="X6" s="106"/>
      <c r="Y6" s="106"/>
      <c r="AA6" s="13"/>
    </row>
    <row r="7" spans="1:34" ht="89.25" customHeight="1" x14ac:dyDescent="0.2">
      <c r="A7" s="113">
        <v>3.04</v>
      </c>
      <c r="B7" s="86" t="s">
        <v>215</v>
      </c>
      <c r="C7" s="88" t="s">
        <v>216</v>
      </c>
      <c r="D7" s="89" t="s">
        <v>175</v>
      </c>
      <c r="E7" s="88" t="s">
        <v>80</v>
      </c>
      <c r="F7" s="84" t="s">
        <v>48</v>
      </c>
      <c r="G7" s="84" t="s">
        <v>61</v>
      </c>
      <c r="H7" s="28" t="str">
        <f>IFERROR(INDEX(Consequences,MATCH(G7,'Ratings Tables'!$A$5:$A$9,FALSE),MATCH(F7,'Ratings Tables'!$B$4:$F$4,FALSE)),"")</f>
        <v>Medium</v>
      </c>
      <c r="I7" s="84" t="s">
        <v>60</v>
      </c>
      <c r="J7" s="28" t="str">
        <f>IFERROR(INDEX(Consequences,MATCH(I7,'Ratings Tables'!$A$5:$A$9,FALSE),MATCH(F7,'Ratings Tables'!$B$4:$F$4,FALSE)),"")</f>
        <v>High</v>
      </c>
      <c r="K7" s="84" t="s">
        <v>60</v>
      </c>
      <c r="L7" s="28" t="str">
        <f>IFERROR(INDEX(Consequences,MATCH(K7,'Ratings Tables'!$A$5:$A$9,FALSE),MATCH(F7,'Ratings Tables'!$B$4:$F$4,FALSE)),"")</f>
        <v>High</v>
      </c>
      <c r="M7" s="88" t="s">
        <v>150</v>
      </c>
      <c r="N7" s="88"/>
      <c r="O7" s="115" t="s">
        <v>351</v>
      </c>
      <c r="P7" s="97" t="s">
        <v>48</v>
      </c>
      <c r="Q7" s="84" t="s">
        <v>61</v>
      </c>
      <c r="R7" s="28" t="str">
        <f>IFERROR(INDEX(Consequences,MATCH(Q7,'Ratings Tables'!$A$5:$A$9,FALSE),MATCH(P7,'Ratings Tables'!$B$4:$F$4,FALSE)),"")</f>
        <v>Medium</v>
      </c>
      <c r="S7" s="84" t="s">
        <v>60</v>
      </c>
      <c r="T7" s="28" t="str">
        <f>IFERROR(INDEX(Consequences,MATCH(S7,'Ratings Tables'!$A$5:$A$9,FALSE),MATCH(P7,'Ratings Tables'!$B$4:$F$4,FALSE)),"")</f>
        <v>High</v>
      </c>
      <c r="U7" s="84" t="s">
        <v>60</v>
      </c>
      <c r="V7" s="28" t="str">
        <f>IFERROR(INDEX(Consequences,MATCH(U7,'Ratings Tables'!$A$5:$A$9,FALSE),MATCH(P7,'Ratings Tables'!$B$4:$F$4,FALSE)),"")</f>
        <v>High</v>
      </c>
      <c r="W7" s="110"/>
      <c r="X7" s="110"/>
      <c r="Y7" s="110" t="s">
        <v>35</v>
      </c>
      <c r="AA7" s="13"/>
    </row>
    <row r="8" spans="1:34" ht="83.25" customHeight="1" x14ac:dyDescent="0.2">
      <c r="A8" s="31">
        <v>3.05</v>
      </c>
      <c r="B8" s="86" t="s">
        <v>85</v>
      </c>
      <c r="C8" s="88" t="s">
        <v>217</v>
      </c>
      <c r="D8" s="89" t="s">
        <v>219</v>
      </c>
      <c r="E8" s="88" t="s">
        <v>218</v>
      </c>
      <c r="F8" s="84" t="s">
        <v>46</v>
      </c>
      <c r="G8" s="84" t="s">
        <v>63</v>
      </c>
      <c r="H8" s="28" t="str">
        <f>IFERROR(INDEX(Consequences,MATCH(G8,'Ratings Tables'!$A$5:$A$9,FALSE),MATCH(F8,'Ratings Tables'!$B$4:$F$4,FALSE)),"")</f>
        <v>High</v>
      </c>
      <c r="I8" s="84" t="s">
        <v>63</v>
      </c>
      <c r="J8" s="28" t="str">
        <f>IFERROR(INDEX(Consequences,MATCH(I8,'Ratings Tables'!$A$5:$A$9,FALSE),MATCH(F8,'Ratings Tables'!$B$4:$F$4,FALSE)),"")</f>
        <v>High</v>
      </c>
      <c r="K8" s="84" t="s">
        <v>63</v>
      </c>
      <c r="L8" s="28" t="str">
        <f>IFERROR(INDEX(Consequences,MATCH(K8,'Ratings Tables'!$A$5:$A$9,FALSE),MATCH(F8,'Ratings Tables'!$B$4:$F$4,FALSE)),"")</f>
        <v>High</v>
      </c>
      <c r="M8" s="88" t="s">
        <v>326</v>
      </c>
      <c r="N8" s="88"/>
      <c r="O8" s="102"/>
      <c r="P8" s="97" t="s">
        <v>46</v>
      </c>
      <c r="Q8" s="84" t="s">
        <v>63</v>
      </c>
      <c r="R8" s="28" t="str">
        <f>IFERROR(INDEX(Consequences,MATCH(Q8,'Ratings Tables'!$A$5:$A$9,FALSE),MATCH(P8,'Ratings Tables'!$B$4:$F$4,FALSE)),"")</f>
        <v>High</v>
      </c>
      <c r="S8" s="84" t="s">
        <v>63</v>
      </c>
      <c r="T8" s="28" t="str">
        <f>IFERROR(INDEX(Consequences,MATCH(S8,'Ratings Tables'!$A$5:$A$9,FALSE),MATCH(P8,'Ratings Tables'!$B$4:$F$4,FALSE)),"")</f>
        <v>High</v>
      </c>
      <c r="U8" s="84" t="s">
        <v>63</v>
      </c>
      <c r="V8" s="28" t="str">
        <f>IFERROR(INDEX(Consequences,MATCH(U8,'Ratings Tables'!$A$5:$A$9,FALSE),MATCH(P8,'Ratings Tables'!$B$4:$F$4,FALSE)),"")</f>
        <v>High</v>
      </c>
      <c r="W8" s="110"/>
      <c r="X8" s="110"/>
      <c r="Y8" s="110"/>
      <c r="AA8" s="13"/>
    </row>
    <row r="9" spans="1:34" ht="56.25" customHeight="1" x14ac:dyDescent="0.2">
      <c r="A9" s="31">
        <v>3.06</v>
      </c>
      <c r="B9" s="86" t="s">
        <v>66</v>
      </c>
      <c r="C9" s="88" t="s">
        <v>153</v>
      </c>
      <c r="D9" s="89" t="s">
        <v>154</v>
      </c>
      <c r="E9" s="88" t="s">
        <v>79</v>
      </c>
      <c r="F9" s="84" t="s">
        <v>48</v>
      </c>
      <c r="G9" s="84" t="s">
        <v>61</v>
      </c>
      <c r="H9" s="28" t="str">
        <f>IFERROR(INDEX(Consequences,MATCH(G9,'Ratings Tables'!$A$5:$A$9,FALSE),MATCH(F9,'Ratings Tables'!$B$4:$F$4,FALSE)),"")</f>
        <v>Medium</v>
      </c>
      <c r="I9" s="84" t="s">
        <v>61</v>
      </c>
      <c r="J9" s="28" t="str">
        <f>IFERROR(INDEX(Consequences,MATCH(I9,'Ratings Tables'!$A$5:$A$9,FALSE),MATCH(F9,'Ratings Tables'!$B$4:$F$4,FALSE)),"")</f>
        <v>Medium</v>
      </c>
      <c r="K9" s="84" t="s">
        <v>61</v>
      </c>
      <c r="L9" s="28" t="str">
        <f>IFERROR(INDEX(Consequences,MATCH(K9,'Ratings Tables'!$A$5:$A$9,FALSE),MATCH(F9,'Ratings Tables'!$B$4:$F$4,FALSE)),"")</f>
        <v>Medium</v>
      </c>
      <c r="M9" s="88" t="s">
        <v>224</v>
      </c>
      <c r="N9" s="88"/>
      <c r="O9" s="102"/>
      <c r="P9" s="97" t="s">
        <v>48</v>
      </c>
      <c r="Q9" s="84" t="s">
        <v>61</v>
      </c>
      <c r="R9" s="28" t="str">
        <f>IFERROR(INDEX(Consequences,MATCH(Q9,'Ratings Tables'!$A$5:$A$9,FALSE),MATCH(P9,'Ratings Tables'!$B$4:$F$4,FALSE)),"")</f>
        <v>Medium</v>
      </c>
      <c r="S9" s="84" t="s">
        <v>61</v>
      </c>
      <c r="T9" s="28" t="str">
        <f>IFERROR(INDEX(Consequences,MATCH(S9,'Ratings Tables'!$A$5:$A$9,FALSE),MATCH(P9,'Ratings Tables'!$B$4:$F$4,FALSE)),"")</f>
        <v>Medium</v>
      </c>
      <c r="U9" s="84" t="s">
        <v>61</v>
      </c>
      <c r="V9" s="28" t="str">
        <f>IFERROR(INDEX(Consequences,MATCH(U9,'Ratings Tables'!$A$5:$A$9,FALSE),MATCH(P9,'Ratings Tables'!$B$4:$F$4,FALSE)),"")</f>
        <v>Medium</v>
      </c>
      <c r="W9" s="106"/>
      <c r="X9" s="106"/>
      <c r="Y9" s="106"/>
    </row>
    <row r="10" spans="1:34" ht="67.5" customHeight="1" x14ac:dyDescent="0.2">
      <c r="A10" s="31">
        <v>3.07</v>
      </c>
      <c r="B10" s="86" t="s">
        <v>66</v>
      </c>
      <c r="C10" s="88" t="s">
        <v>75</v>
      </c>
      <c r="D10" s="89" t="s">
        <v>169</v>
      </c>
      <c r="E10" s="88" t="s">
        <v>222</v>
      </c>
      <c r="F10" s="84" t="s">
        <v>48</v>
      </c>
      <c r="G10" s="84" t="s">
        <v>61</v>
      </c>
      <c r="H10" s="28" t="str">
        <f>IFERROR(INDEX(Consequences,MATCH(G10,'Ratings Tables'!$A$5:$A$9,FALSE),MATCH(F10,'Ratings Tables'!$B$4:$F$4,FALSE)),"")</f>
        <v>Medium</v>
      </c>
      <c r="I10" s="84" t="s">
        <v>61</v>
      </c>
      <c r="J10" s="28" t="str">
        <f>IFERROR(INDEX(Consequences,MATCH(I10,'Ratings Tables'!$A$5:$A$9,FALSE),MATCH(F10,'Ratings Tables'!$B$4:$F$4,FALSE)),"")</f>
        <v>Medium</v>
      </c>
      <c r="K10" s="84" t="s">
        <v>61</v>
      </c>
      <c r="L10" s="28" t="str">
        <f>IFERROR(INDEX(Consequences,MATCH(K10,'Ratings Tables'!$A$5:$A$9,FALSE),MATCH(F10,'Ratings Tables'!$B$4:$F$4,FALSE)),"")</f>
        <v>Medium</v>
      </c>
      <c r="M10" s="88" t="s">
        <v>149</v>
      </c>
      <c r="N10" s="88"/>
      <c r="O10" s="102"/>
      <c r="P10" s="97" t="s">
        <v>48</v>
      </c>
      <c r="Q10" s="84" t="s">
        <v>61</v>
      </c>
      <c r="R10" s="28" t="str">
        <f>IFERROR(INDEX(Consequences,MATCH(Q10,'Ratings Tables'!$A$5:$A$9,FALSE),MATCH(P10,'Ratings Tables'!$B$4:$F$4,FALSE)),"")</f>
        <v>Medium</v>
      </c>
      <c r="S10" s="84" t="s">
        <v>61</v>
      </c>
      <c r="T10" s="28" t="str">
        <f>IFERROR(INDEX(Consequences,MATCH(S10,'Ratings Tables'!$A$5:$A$9,FALSE),MATCH(P10,'Ratings Tables'!$B$4:$F$4,FALSE)),"")</f>
        <v>Medium</v>
      </c>
      <c r="U10" s="84" t="s">
        <v>61</v>
      </c>
      <c r="V10" s="28" t="str">
        <f>IFERROR(INDEX(Consequences,MATCH(U10,'Ratings Tables'!$A$5:$A$9,FALSE),MATCH(P10,'Ratings Tables'!$B$4:$F$4,FALSE)),"")</f>
        <v>Medium</v>
      </c>
      <c r="W10" s="106"/>
      <c r="X10" s="106"/>
      <c r="Y10" s="106"/>
    </row>
    <row r="11" spans="1:34" ht="60" customHeight="1" x14ac:dyDescent="0.2">
      <c r="A11" s="31">
        <v>3.08</v>
      </c>
      <c r="B11" s="86" t="s">
        <v>66</v>
      </c>
      <c r="C11" s="88" t="s">
        <v>223</v>
      </c>
      <c r="D11" s="89" t="s">
        <v>170</v>
      </c>
      <c r="E11" s="88" t="s">
        <v>82</v>
      </c>
      <c r="F11" s="84" t="s">
        <v>48</v>
      </c>
      <c r="G11" s="84" t="s">
        <v>61</v>
      </c>
      <c r="H11" s="28" t="str">
        <f>IFERROR(INDEX(Consequences,MATCH(G11,'Ratings Tables'!$A$5:$A$9,FALSE),MATCH(F11,'Ratings Tables'!$B$4:$F$4,FALSE)),"")</f>
        <v>Medium</v>
      </c>
      <c r="I11" s="84" t="s">
        <v>61</v>
      </c>
      <c r="J11" s="28" t="str">
        <f>IFERROR(INDEX(Consequences,MATCH(I11,'Ratings Tables'!$A$5:$A$9,FALSE),MATCH(F11,'Ratings Tables'!$B$4:$F$4,FALSE)),"")</f>
        <v>Medium</v>
      </c>
      <c r="K11" s="84" t="s">
        <v>61</v>
      </c>
      <c r="L11" s="28" t="str">
        <f>IFERROR(INDEX(Consequences,MATCH(K11,'Ratings Tables'!$A$5:$A$9,FALSE),MATCH(F11,'Ratings Tables'!$B$4:$F$4,FALSE)),"")</f>
        <v>Medium</v>
      </c>
      <c r="M11" s="88" t="s">
        <v>155</v>
      </c>
      <c r="N11" s="88"/>
      <c r="O11" s="117" t="s">
        <v>156</v>
      </c>
      <c r="P11" s="97" t="s">
        <v>48</v>
      </c>
      <c r="Q11" s="84" t="s">
        <v>61</v>
      </c>
      <c r="R11" s="28" t="str">
        <f>IFERROR(INDEX(Consequences,MATCH(Q11,'Ratings Tables'!$A$5:$A$9,FALSE),MATCH(P11,'Ratings Tables'!$B$4:$F$4,FALSE)),"")</f>
        <v>Medium</v>
      </c>
      <c r="S11" s="84" t="s">
        <v>61</v>
      </c>
      <c r="T11" s="28" t="str">
        <f>IFERROR(INDEX(Consequences,MATCH(S11,'Ratings Tables'!$A$5:$A$9,FALSE),MATCH(P11,'Ratings Tables'!$B$4:$F$4,FALSE)),"")</f>
        <v>Medium</v>
      </c>
      <c r="U11" s="84" t="s">
        <v>61</v>
      </c>
      <c r="V11" s="28" t="str">
        <f>IFERROR(INDEX(Consequences,MATCH(U11,'Ratings Tables'!$A$5:$A$9,FALSE),MATCH(P11,'Ratings Tables'!$B$4:$F$4,FALSE)),"")</f>
        <v>Medium</v>
      </c>
      <c r="W11" s="106"/>
      <c r="X11" s="106"/>
      <c r="Y11" s="106"/>
      <c r="AA11" s="13"/>
    </row>
    <row r="12" spans="1:34" ht="114" customHeight="1" x14ac:dyDescent="0.2">
      <c r="A12" s="113">
        <v>3.09</v>
      </c>
      <c r="B12" s="86" t="s">
        <v>54</v>
      </c>
      <c r="C12" s="88" t="s">
        <v>171</v>
      </c>
      <c r="D12" s="89" t="s">
        <v>84</v>
      </c>
      <c r="E12" s="88" t="s">
        <v>327</v>
      </c>
      <c r="F12" s="84" t="s">
        <v>49</v>
      </c>
      <c r="G12" s="84" t="s">
        <v>60</v>
      </c>
      <c r="H12" s="28" t="str">
        <f>IFERROR(INDEX(Consequences,MATCH(G12,'Ratings Tables'!$A$5:$A$9,FALSE),MATCH(F12,'Ratings Tables'!$B$4:$F$4,FALSE)),"")</f>
        <v>Medium</v>
      </c>
      <c r="I12" s="84" t="s">
        <v>59</v>
      </c>
      <c r="J12" s="28" t="str">
        <f>IFERROR(INDEX(Consequences,MATCH(I12,'Ratings Tables'!$A$5:$A$9,FALSE),MATCH(F12,'Ratings Tables'!$B$4:$F$4,FALSE)),"")</f>
        <v>High</v>
      </c>
      <c r="K12" s="84" t="s">
        <v>59</v>
      </c>
      <c r="L12" s="28" t="str">
        <f>IFERROR(INDEX(Consequences,MATCH(K12,'Ratings Tables'!$A$5:$A$9,FALSE),MATCH(F12,'Ratings Tables'!$B$4:$F$4,FALSE)),"")</f>
        <v>High</v>
      </c>
      <c r="M12" s="88" t="s">
        <v>328</v>
      </c>
      <c r="N12" s="88"/>
      <c r="O12" s="118" t="s">
        <v>350</v>
      </c>
      <c r="P12" s="97" t="s">
        <v>49</v>
      </c>
      <c r="Q12" s="84" t="s">
        <v>60</v>
      </c>
      <c r="R12" s="28" t="str">
        <f>IFERROR(INDEX(Consequences,MATCH(Q12,'Ratings Tables'!$A$5:$A$9,FALSE),MATCH(P12,'Ratings Tables'!$B$4:$F$4,FALSE)),"")</f>
        <v>Medium</v>
      </c>
      <c r="S12" s="84" t="s">
        <v>59</v>
      </c>
      <c r="T12" s="28" t="str">
        <f>IFERROR(INDEX(Consequences,MATCH(S12,'Ratings Tables'!$A$5:$A$9,FALSE),MATCH(P12,'Ratings Tables'!$B$4:$F$4,FALSE)),"")</f>
        <v>High</v>
      </c>
      <c r="U12" s="84" t="s">
        <v>59</v>
      </c>
      <c r="V12" s="28" t="str">
        <f>IFERROR(INDEX(Consequences,MATCH(U12,'Ratings Tables'!$A$5:$A$9,FALSE),MATCH(P12,'Ratings Tables'!$B$4:$F$4,FALSE)),"")</f>
        <v>High</v>
      </c>
      <c r="W12" s="106"/>
      <c r="X12" s="106"/>
      <c r="Y12" s="106"/>
      <c r="AA12" s="13"/>
      <c r="AB12" s="13"/>
      <c r="AC12" s="13"/>
      <c r="AD12" s="13"/>
      <c r="AE12" s="13"/>
      <c r="AF12" s="13"/>
      <c r="AG12" s="13"/>
      <c r="AH12" s="13"/>
    </row>
    <row r="13" spans="1:34" s="30" customFormat="1" ht="77.25" customHeight="1" x14ac:dyDescent="0.2">
      <c r="A13" s="108">
        <v>3.1</v>
      </c>
      <c r="B13" s="86" t="s">
        <v>316</v>
      </c>
      <c r="C13" s="88" t="s">
        <v>171</v>
      </c>
      <c r="D13" s="89" t="s">
        <v>325</v>
      </c>
      <c r="E13" s="88" t="s">
        <v>317</v>
      </c>
      <c r="F13" s="84"/>
      <c r="G13" s="84"/>
      <c r="H13" s="28" t="str">
        <f>IFERROR(INDEX(Consequences,MATCH(G13,'Ratings Tables'!$A$5:$A$9,FALSE),MATCH(F13,'Ratings Tables'!$B$4:$F$4,FALSE)),"")</f>
        <v/>
      </c>
      <c r="I13" s="84"/>
      <c r="J13" s="28" t="str">
        <f>IFERROR(INDEX(Consequences,MATCH(I13,'Ratings Tables'!$A$5:$A$9,FALSE),MATCH(F13,'Ratings Tables'!$B$4:$F$4,FALSE)),"")</f>
        <v/>
      </c>
      <c r="K13" s="84"/>
      <c r="L13" s="28" t="str">
        <f>IFERROR(INDEX(Consequences,MATCH(K13,'Ratings Tables'!$A$5:$A$9,FALSE),MATCH(F13,'Ratings Tables'!$B$4:$F$4,FALSE)),"")</f>
        <v/>
      </c>
      <c r="M13" s="88" t="s">
        <v>35</v>
      </c>
      <c r="N13" s="88" t="s">
        <v>318</v>
      </c>
      <c r="O13" s="119"/>
      <c r="P13" s="84"/>
      <c r="Q13" s="84"/>
      <c r="R13" s="28" t="s">
        <v>354</v>
      </c>
      <c r="S13" s="84"/>
      <c r="T13" s="28" t="s">
        <v>354</v>
      </c>
      <c r="U13" s="84"/>
      <c r="V13" s="28" t="s">
        <v>354</v>
      </c>
      <c r="W13" s="88" t="s">
        <v>35</v>
      </c>
      <c r="X13" s="88" t="s">
        <v>35</v>
      </c>
      <c r="Y13" s="126" t="s">
        <v>356</v>
      </c>
    </row>
    <row r="14" spans="1:34" s="30" customFormat="1" ht="54.75" customHeight="1" x14ac:dyDescent="0.2">
      <c r="A14" s="108">
        <v>3.11</v>
      </c>
      <c r="B14" s="86" t="s">
        <v>316</v>
      </c>
      <c r="C14" s="88" t="s">
        <v>64</v>
      </c>
      <c r="D14" s="89" t="s">
        <v>341</v>
      </c>
      <c r="E14" s="88" t="s">
        <v>319</v>
      </c>
      <c r="F14" s="84"/>
      <c r="G14" s="84"/>
      <c r="H14" s="28" t="str">
        <f>IFERROR(INDEX(Consequences,MATCH(G14,'Ratings Tables'!$A$5:$A$9,FALSE),MATCH(F14,'Ratings Tables'!$B$4:$F$4,FALSE)),"")</f>
        <v/>
      </c>
      <c r="I14" s="84"/>
      <c r="J14" s="28" t="str">
        <f>IFERROR(INDEX(Consequences,MATCH(I14,'Ratings Tables'!$A$5:$A$9,FALSE),MATCH(F14,'Ratings Tables'!$B$4:$F$4,FALSE)),"")</f>
        <v/>
      </c>
      <c r="K14" s="84"/>
      <c r="L14" s="28" t="str">
        <f>IFERROR(INDEX(Consequences,MATCH(K14,'Ratings Tables'!$A$5:$A$9,FALSE),MATCH(F14,'Ratings Tables'!$B$4:$F$4,FALSE)),"")</f>
        <v/>
      </c>
      <c r="M14" s="88" t="s">
        <v>35</v>
      </c>
      <c r="N14" s="88" t="s">
        <v>35</v>
      </c>
      <c r="O14" s="119"/>
      <c r="P14" s="84"/>
      <c r="Q14" s="84"/>
      <c r="R14" s="28" t="s">
        <v>354</v>
      </c>
      <c r="S14" s="84"/>
      <c r="T14" s="28" t="s">
        <v>354</v>
      </c>
      <c r="U14" s="84"/>
      <c r="V14" s="28" t="s">
        <v>354</v>
      </c>
      <c r="W14" s="88" t="s">
        <v>35</v>
      </c>
      <c r="X14" s="88" t="s">
        <v>35</v>
      </c>
      <c r="Y14" s="126" t="s">
        <v>356</v>
      </c>
    </row>
    <row r="15" spans="1:34" s="30" customFormat="1" x14ac:dyDescent="0.2">
      <c r="A15" s="29"/>
      <c r="B15" s="29"/>
      <c r="C15" s="4"/>
      <c r="D15" s="4"/>
      <c r="E15" s="4"/>
      <c r="F15" s="5"/>
      <c r="G15" s="5"/>
      <c r="O15" s="99"/>
    </row>
    <row r="16" spans="1:34" s="30" customFormat="1" x14ac:dyDescent="0.2">
      <c r="A16" s="29"/>
      <c r="B16" s="29"/>
      <c r="C16" s="4"/>
      <c r="D16" s="4"/>
      <c r="E16" s="4"/>
      <c r="F16" s="5"/>
      <c r="G16" s="5"/>
      <c r="O16" s="99"/>
    </row>
    <row r="17" spans="1:15" s="30" customFormat="1" x14ac:dyDescent="0.2">
      <c r="A17" s="29"/>
      <c r="B17" s="29"/>
      <c r="C17" s="4"/>
      <c r="D17" s="4"/>
      <c r="E17" s="4"/>
      <c r="F17" s="5"/>
      <c r="G17" s="5"/>
      <c r="O17" s="99"/>
    </row>
    <row r="18" spans="1:15" s="30" customFormat="1" x14ac:dyDescent="0.2">
      <c r="A18" s="29"/>
      <c r="B18" s="29"/>
      <c r="C18" s="4"/>
      <c r="D18" s="4"/>
      <c r="E18" s="4"/>
      <c r="F18" s="5"/>
      <c r="G18" s="5"/>
      <c r="O18" s="99"/>
    </row>
    <row r="19" spans="1:15" s="30" customFormat="1" x14ac:dyDescent="0.2">
      <c r="A19" s="29"/>
      <c r="B19" s="29"/>
      <c r="C19" s="4"/>
      <c r="D19" s="4"/>
      <c r="E19" s="4"/>
      <c r="F19" s="5"/>
      <c r="G19" s="5"/>
      <c r="O19" s="99"/>
    </row>
    <row r="20" spans="1:15" s="30" customFormat="1" x14ac:dyDescent="0.2">
      <c r="A20" s="29"/>
      <c r="B20" s="29"/>
      <c r="C20" s="4"/>
      <c r="D20" s="4"/>
      <c r="E20" s="4"/>
      <c r="F20" s="5"/>
      <c r="G20" s="5"/>
      <c r="O20" s="99"/>
    </row>
    <row r="21" spans="1:15" s="30" customFormat="1" x14ac:dyDescent="0.2">
      <c r="A21" s="29"/>
      <c r="B21" s="29"/>
      <c r="C21" s="4"/>
      <c r="D21" s="4"/>
      <c r="E21" s="4"/>
      <c r="F21" s="5"/>
      <c r="G21" s="5"/>
      <c r="O21" s="99"/>
    </row>
    <row r="22" spans="1:15" s="30" customFormat="1" x14ac:dyDescent="0.2">
      <c r="A22" s="29"/>
      <c r="B22" s="29"/>
      <c r="C22" s="4"/>
      <c r="D22" s="4"/>
      <c r="E22" s="4"/>
      <c r="F22" s="5"/>
      <c r="G22" s="5"/>
      <c r="O22" s="99"/>
    </row>
    <row r="23" spans="1:15" s="30" customFormat="1" x14ac:dyDescent="0.2">
      <c r="A23" s="29"/>
      <c r="B23" s="29"/>
      <c r="C23" s="4"/>
      <c r="D23" s="4"/>
      <c r="E23" s="4"/>
      <c r="F23" s="5"/>
      <c r="G23" s="5"/>
      <c r="O23" s="99"/>
    </row>
  </sheetData>
  <customSheetViews>
    <customSheetView guid="{FC3CBB76-C6FD-4EA0-BDAC-9AE30C0C05E6}" fitToPage="1">
      <pane ySplit="2" topLeftCell="A15" activePane="bottomLeft" state="frozen"/>
      <selection pane="bottomLeft" activeCell="D24" sqref="D24"/>
      <pageMargins left="0.74803149606299213" right="0.74803149606299213" top="0.98425196850393704" bottom="0.98425196850393704" header="0.51181102362204722" footer="0.51181102362204722"/>
      <printOptions horizontalCentered="1" gridLines="1"/>
      <pageSetup paperSize="9" scale="41" fitToHeight="0" orientation="portrait" horizontalDpi="4294967292" verticalDpi="360" r:id="rId1"/>
      <headerFooter alignWithMargins="0">
        <oddHeader>&amp;LRisk Register&amp;C&amp;"Arial,Bold"COMMERCIAL IN CONFIDENCE&amp;RClient</oddHeader>
        <oddFooter>&amp;L(c) Broadleaf Capital International Pty Ltd, 2000
&amp;8&amp;F, &amp;A&amp;C&amp;"Arial,Bold"COMMERCIAL IN CONFIDENCE&amp;RPage &amp;P of &amp;N
&amp;8&amp;D, &amp;T</oddFooter>
      </headerFooter>
    </customSheetView>
    <customSheetView guid="{5235A8E4-20E4-4DC6-AC36-30C2908655C2}" fitToPage="1">
      <pane ySplit="2" topLeftCell="A12" activePane="bottomLeft" state="frozen"/>
      <selection pane="bottomLeft" activeCell="E16" sqref="E16"/>
      <pageMargins left="0.74803149606299213" right="0.74803149606299213" top="0.98425196850393704" bottom="0.98425196850393704" header="0.51181102362204722" footer="0.51181102362204722"/>
      <printOptions horizontalCentered="1" gridLines="1"/>
      <pageSetup paperSize="9" scale="41" fitToHeight="0" orientation="portrait" horizontalDpi="4294967292" verticalDpi="360" r:id="rId2"/>
      <headerFooter alignWithMargins="0">
        <oddHeader>&amp;LRisk Register&amp;C&amp;"Arial,Bold"COMMERCIAL IN CONFIDENCE&amp;RClient</oddHeader>
        <oddFooter>&amp;L(c) Broadleaf Capital International Pty Ltd, 2000
&amp;8&amp;F, &amp;A&amp;C&amp;"Arial,Bold"COMMERCIAL IN CONFIDENCE&amp;RPage &amp;P of &amp;N
&amp;8&amp;D, &amp;T</oddFooter>
      </headerFooter>
    </customSheetView>
  </customSheetViews>
  <mergeCells count="5">
    <mergeCell ref="W1:Y2"/>
    <mergeCell ref="M1:O2"/>
    <mergeCell ref="P1:V2"/>
    <mergeCell ref="F1:L2"/>
    <mergeCell ref="A1:E2"/>
  </mergeCells>
  <phoneticPr fontId="0" type="noConversion"/>
  <conditionalFormatting sqref="O11 G4:L14">
    <cfRule type="cellIs" dxfId="195" priority="213" stopIfTrue="1" operator="equal">
      <formula>"Low"</formula>
    </cfRule>
    <cfRule type="cellIs" dxfId="194" priority="214" stopIfTrue="1" operator="equal">
      <formula>"Extreme"</formula>
    </cfRule>
    <cfRule type="cellIs" dxfId="193" priority="215" stopIfTrue="1" operator="equal">
      <formula>"High"</formula>
    </cfRule>
    <cfRule type="cellIs" dxfId="192" priority="216" stopIfTrue="1" operator="equal">
      <formula>"Medium"</formula>
    </cfRule>
  </conditionalFormatting>
  <conditionalFormatting sqref="Q4:V12">
    <cfRule type="cellIs" dxfId="191" priority="105" stopIfTrue="1" operator="equal">
      <formula>"Low"</formula>
    </cfRule>
    <cfRule type="cellIs" dxfId="190" priority="106" stopIfTrue="1" operator="equal">
      <formula>"Extreme"</formula>
    </cfRule>
    <cfRule type="cellIs" dxfId="189" priority="107" stopIfTrue="1" operator="equal">
      <formula>"High"</formula>
    </cfRule>
    <cfRule type="cellIs" dxfId="188" priority="108" stopIfTrue="1" operator="equal">
      <formula>"Medium"</formula>
    </cfRule>
  </conditionalFormatting>
  <conditionalFormatting sqref="W4:Y12">
    <cfRule type="cellIs" dxfId="187" priority="69" stopIfTrue="1" operator="equal">
      <formula>"Low"</formula>
    </cfRule>
    <cfRule type="cellIs" dxfId="186" priority="70" stopIfTrue="1" operator="equal">
      <formula>"Extreme"</formula>
    </cfRule>
    <cfRule type="cellIs" dxfId="185" priority="71" stopIfTrue="1" operator="equal">
      <formula>"High"</formula>
    </cfRule>
    <cfRule type="cellIs" dxfId="184" priority="72" stopIfTrue="1" operator="equal">
      <formula>"Medium"</formula>
    </cfRule>
  </conditionalFormatting>
  <conditionalFormatting sqref="Q13:V14">
    <cfRule type="cellIs" dxfId="183" priority="13" stopIfTrue="1" operator="equal">
      <formula>"Low"</formula>
    </cfRule>
    <cfRule type="cellIs" dxfId="182" priority="14" stopIfTrue="1" operator="equal">
      <formula>"Extreme"</formula>
    </cfRule>
    <cfRule type="cellIs" dxfId="181" priority="15" stopIfTrue="1" operator="equal">
      <formula>"High"</formula>
    </cfRule>
    <cfRule type="cellIs" dxfId="180" priority="16" stopIfTrue="1" operator="equal">
      <formula>"Medium"</formula>
    </cfRule>
  </conditionalFormatting>
  <conditionalFormatting sqref="Y13">
    <cfRule type="cellIs" dxfId="179" priority="5" stopIfTrue="1" operator="equal">
      <formula>"Low"</formula>
    </cfRule>
    <cfRule type="cellIs" dxfId="178" priority="6" stopIfTrue="1" operator="equal">
      <formula>"Extreme"</formula>
    </cfRule>
    <cfRule type="cellIs" dxfId="177" priority="7" stopIfTrue="1" operator="equal">
      <formula>"High"</formula>
    </cfRule>
    <cfRule type="cellIs" dxfId="176" priority="8" stopIfTrue="1" operator="equal">
      <formula>"Medium"</formula>
    </cfRule>
  </conditionalFormatting>
  <conditionalFormatting sqref="Y14">
    <cfRule type="cellIs" dxfId="175" priority="1" stopIfTrue="1" operator="equal">
      <formula>"Low"</formula>
    </cfRule>
    <cfRule type="cellIs" dxfId="174" priority="2" stopIfTrue="1" operator="equal">
      <formula>"Extreme"</formula>
    </cfRule>
    <cfRule type="cellIs" dxfId="173" priority="3" stopIfTrue="1" operator="equal">
      <formula>"High"</formula>
    </cfRule>
    <cfRule type="cellIs" dxfId="172" priority="4" stopIfTrue="1" operator="equal">
      <formula>"Medium"</formula>
    </cfRule>
  </conditionalFormatting>
  <dataValidations disablePrompts="1" count="5">
    <dataValidation type="list" allowBlank="1" showInputMessage="1" showErrorMessage="1" sqref="I4:I14 G4:G14 K4:K14 Q4:Q14 U4:U14 S4:S14">
      <formula1>$AA$3:$AE$3</formula1>
    </dataValidation>
    <dataValidation type="list" allowBlank="1" showInputMessage="1" showErrorMessage="1" sqref="F4:F14 P4:P14">
      <formula1>$AA$2:$AE$2</formula1>
    </dataValidation>
    <dataValidation type="list" allowBlank="1" showInputMessage="1" showErrorMessage="1" sqref="B4:B14">
      <formula1>$AA$4:$AF$4</formula1>
    </dataValidation>
    <dataValidation type="list" allowBlank="1" showInputMessage="1" showErrorMessage="1" sqref="G15:G65535">
      <formula1>"A,B,C,D,E"</formula1>
    </dataValidation>
    <dataValidation type="whole" allowBlank="1" showInputMessage="1" showErrorMessage="1" sqref="F15:F65535">
      <formula1>1</formula1>
      <formula2>5</formula2>
    </dataValidation>
  </dataValidations>
  <printOptions horizontalCentered="1" gridLines="1"/>
  <pageMargins left="0.74803149606299213" right="0.74803149606299213" top="0.98425196850393704" bottom="0.98425196850393704" header="0.51181102362204722" footer="0.51181102362204722"/>
  <pageSetup paperSize="9" scale="70" fitToHeight="0" orientation="landscape" horizontalDpi="4294967292" verticalDpi="360" r:id="rId3"/>
  <headerFooter alignWithMargins="0">
    <oddHeader>&amp;LRisk Register&amp;C&amp;"Arial,Bold" &amp;RNorth East Greenhouse Alliance</oddHeader>
    <oddFooter>&amp;LNEGHA, 2011&amp;C&amp;"Arial,Bold" &amp;RPage &amp;P of &amp;N
&amp;8&amp;D,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
  <sheetViews>
    <sheetView zoomScaleNormal="100" workbookViewId="0">
      <selection sqref="A1:E2"/>
    </sheetView>
  </sheetViews>
  <sheetFormatPr defaultRowHeight="11.25" x14ac:dyDescent="0.2"/>
  <cols>
    <col min="1" max="1" width="5.7109375" style="3" bestFit="1" customWidth="1"/>
    <col min="2" max="2" width="13" style="3" customWidth="1"/>
    <col min="3" max="3" width="27.5703125" style="4" customWidth="1"/>
    <col min="4" max="4" width="20.28515625" style="4" customWidth="1"/>
    <col min="5" max="5" width="22" style="4" customWidth="1"/>
    <col min="6" max="6" width="13.85546875" style="5" hidden="1" customWidth="1"/>
    <col min="7" max="7" width="11.5703125" style="5" hidden="1" customWidth="1"/>
    <col min="8" max="12" width="10.7109375" style="2" hidden="1" customWidth="1"/>
    <col min="13" max="13" width="19.28515625" style="2" hidden="1" customWidth="1"/>
    <col min="14" max="14" width="17.7109375" style="2" hidden="1" customWidth="1"/>
    <col min="15" max="15" width="27.85546875" style="2" hidden="1" customWidth="1"/>
    <col min="16" max="16" width="12.7109375" style="2" customWidth="1"/>
    <col min="17" max="22" width="10.28515625" style="2" customWidth="1"/>
    <col min="23" max="23" width="11.42578125" style="2" customWidth="1"/>
    <col min="24" max="24" width="11.5703125" style="2" customWidth="1"/>
    <col min="25" max="25" width="12.85546875" style="2" customWidth="1"/>
    <col min="26" max="26" width="10.28515625" style="2" customWidth="1"/>
    <col min="27" max="31" width="0" style="2" hidden="1" customWidth="1"/>
    <col min="32" max="16384" width="9.140625" style="2"/>
  </cols>
  <sheetData>
    <row r="1" spans="1:32" ht="27.75" customHeight="1" x14ac:dyDescent="0.2">
      <c r="A1" s="162" t="s">
        <v>290</v>
      </c>
      <c r="B1" s="160"/>
      <c r="C1" s="160"/>
      <c r="D1" s="160"/>
      <c r="E1" s="163"/>
      <c r="F1" s="157" t="s">
        <v>303</v>
      </c>
      <c r="G1" s="158"/>
      <c r="H1" s="158"/>
      <c r="I1" s="158"/>
      <c r="J1" s="158"/>
      <c r="K1" s="158"/>
      <c r="L1" s="159"/>
      <c r="M1" s="135" t="s">
        <v>304</v>
      </c>
      <c r="N1" s="160"/>
      <c r="O1" s="161"/>
      <c r="P1" s="141" t="s">
        <v>305</v>
      </c>
      <c r="Q1" s="142"/>
      <c r="R1" s="142"/>
      <c r="S1" s="142"/>
      <c r="T1" s="142"/>
      <c r="U1" s="142"/>
      <c r="V1" s="142"/>
      <c r="W1" s="135" t="s">
        <v>306</v>
      </c>
      <c r="X1" s="136"/>
      <c r="Y1" s="137"/>
    </row>
    <row r="2" spans="1:32" ht="22.5" customHeight="1" x14ac:dyDescent="0.2">
      <c r="A2" s="164"/>
      <c r="B2" s="155"/>
      <c r="C2" s="155"/>
      <c r="D2" s="155"/>
      <c r="E2" s="156"/>
      <c r="F2" s="153"/>
      <c r="G2" s="150"/>
      <c r="H2" s="150"/>
      <c r="I2" s="150"/>
      <c r="J2" s="150"/>
      <c r="K2" s="150"/>
      <c r="L2" s="151"/>
      <c r="M2" s="147"/>
      <c r="N2" s="145"/>
      <c r="O2" s="146"/>
      <c r="P2" s="142"/>
      <c r="Q2" s="142"/>
      <c r="R2" s="142"/>
      <c r="S2" s="142"/>
      <c r="T2" s="142"/>
      <c r="U2" s="142"/>
      <c r="V2" s="142"/>
      <c r="W2" s="138"/>
      <c r="X2" s="139"/>
      <c r="Y2" s="140"/>
      <c r="Z2" s="15"/>
      <c r="AA2" s="13" t="s">
        <v>50</v>
      </c>
      <c r="AB2" s="13" t="s">
        <v>49</v>
      </c>
      <c r="AC2" s="13" t="s">
        <v>48</v>
      </c>
      <c r="AD2" s="13" t="s">
        <v>47</v>
      </c>
      <c r="AE2" s="13" t="s">
        <v>46</v>
      </c>
    </row>
    <row r="3" spans="1:32" s="1" customFormat="1" ht="28.5" customHeight="1" x14ac:dyDescent="0.2">
      <c r="A3" s="121" t="s">
        <v>36</v>
      </c>
      <c r="B3" s="93" t="s">
        <v>37</v>
      </c>
      <c r="C3" s="93" t="s">
        <v>39</v>
      </c>
      <c r="D3" s="93" t="s">
        <v>38</v>
      </c>
      <c r="E3" s="93" t="s">
        <v>10</v>
      </c>
      <c r="F3" s="95" t="s">
        <v>10</v>
      </c>
      <c r="G3" s="95" t="s">
        <v>40</v>
      </c>
      <c r="H3" s="96" t="s">
        <v>41</v>
      </c>
      <c r="I3" s="95" t="s">
        <v>56</v>
      </c>
      <c r="J3" s="96" t="s">
        <v>42</v>
      </c>
      <c r="K3" s="95" t="s">
        <v>57</v>
      </c>
      <c r="L3" s="100" t="s">
        <v>43</v>
      </c>
      <c r="M3" s="107" t="s">
        <v>9</v>
      </c>
      <c r="N3" s="107" t="s">
        <v>81</v>
      </c>
      <c r="O3" s="107" t="s">
        <v>44</v>
      </c>
      <c r="P3" s="104" t="s">
        <v>10</v>
      </c>
      <c r="Q3" s="104" t="s">
        <v>40</v>
      </c>
      <c r="R3" s="105" t="s">
        <v>41</v>
      </c>
      <c r="S3" s="104" t="s">
        <v>56</v>
      </c>
      <c r="T3" s="105" t="s">
        <v>42</v>
      </c>
      <c r="U3" s="104" t="s">
        <v>57</v>
      </c>
      <c r="V3" s="105" t="s">
        <v>43</v>
      </c>
      <c r="W3" s="103" t="s">
        <v>9</v>
      </c>
      <c r="X3" s="103" t="s">
        <v>81</v>
      </c>
      <c r="Y3" s="103" t="s">
        <v>44</v>
      </c>
      <c r="Z3" s="15"/>
      <c r="AA3" s="13" t="s">
        <v>59</v>
      </c>
      <c r="AB3" s="13" t="s">
        <v>60</v>
      </c>
      <c r="AC3" s="13" t="s">
        <v>61</v>
      </c>
      <c r="AD3" s="13" t="s">
        <v>62</v>
      </c>
      <c r="AE3" s="13" t="s">
        <v>63</v>
      </c>
    </row>
    <row r="4" spans="1:32" ht="71.25" customHeight="1" x14ac:dyDescent="0.2">
      <c r="A4" s="31">
        <v>4.01</v>
      </c>
      <c r="B4" s="87" t="s">
        <v>58</v>
      </c>
      <c r="C4" s="112" t="s">
        <v>114</v>
      </c>
      <c r="D4" s="26" t="s">
        <v>112</v>
      </c>
      <c r="E4" s="112" t="s">
        <v>74</v>
      </c>
      <c r="F4" s="84" t="s">
        <v>48</v>
      </c>
      <c r="G4" s="84" t="s">
        <v>62</v>
      </c>
      <c r="H4" s="28" t="str">
        <f>IFERROR(INDEX(Consequences,MATCH(G4,'Ratings Tables'!$A$5:$A$9,FALSE),MATCH(F4,'Ratings Tables'!$B$4:$F$4,FALSE)),"")</f>
        <v>Medium</v>
      </c>
      <c r="I4" s="84" t="s">
        <v>61</v>
      </c>
      <c r="J4" s="28" t="str">
        <f>IFERROR(INDEX(Consequences,MATCH(I4,'Ratings Tables'!$A$5:$A$9,FALSE),MATCH(F4,'Ratings Tables'!$B$4:$F$4,FALSE)),"")</f>
        <v>Medium</v>
      </c>
      <c r="K4" s="84" t="s">
        <v>61</v>
      </c>
      <c r="L4" s="28" t="str">
        <f>IFERROR(INDEX(Consequences,MATCH(K4,'Ratings Tables'!$A$5:$A$9,FALSE),MATCH(F4,'Ratings Tables'!$B$4:$F$4,FALSE)),"")</f>
        <v>Medium</v>
      </c>
      <c r="M4" s="27" t="s">
        <v>230</v>
      </c>
      <c r="N4" s="27" t="s">
        <v>136</v>
      </c>
      <c r="O4" s="114" t="s">
        <v>137</v>
      </c>
      <c r="P4" s="84" t="s">
        <v>48</v>
      </c>
      <c r="Q4" s="84" t="s">
        <v>62</v>
      </c>
      <c r="R4" s="28" t="str">
        <f>IFERROR(INDEX(Consequences,MATCH(Q4,'Ratings Tables'!$A$5:$A$9,FALSE),MATCH(P4,'Ratings Tables'!$B$4:$F$4,FALSE)),"")</f>
        <v>Medium</v>
      </c>
      <c r="S4" s="84" t="s">
        <v>61</v>
      </c>
      <c r="T4" s="28" t="str">
        <f>IFERROR(INDEX(Consequences,MATCH(S4,'Ratings Tables'!$A$5:$A$9,FALSE),MATCH(P4,'Ratings Tables'!$B$4:$F$4,FALSE)),"")</f>
        <v>Medium</v>
      </c>
      <c r="U4" s="84" t="s">
        <v>61</v>
      </c>
      <c r="V4" s="28" t="str">
        <f>IFERROR(INDEX(Consequences,MATCH(U4,'Ratings Tables'!$A$5:$A$9,FALSE),MATCH(P4,'Ratings Tables'!$B$4:$F$4,FALSE)),"")</f>
        <v>Medium</v>
      </c>
      <c r="W4" s="106"/>
      <c r="X4" s="106"/>
      <c r="Y4" s="106"/>
      <c r="Z4" s="14"/>
      <c r="AA4" s="13" t="s">
        <v>58</v>
      </c>
      <c r="AB4" s="13" t="s">
        <v>35</v>
      </c>
      <c r="AC4" s="13" t="s">
        <v>35</v>
      </c>
      <c r="AD4" s="13" t="s">
        <v>35</v>
      </c>
      <c r="AE4" s="13" t="s">
        <v>35</v>
      </c>
      <c r="AF4" s="13"/>
    </row>
    <row r="5" spans="1:32" ht="60" customHeight="1" x14ac:dyDescent="0.2">
      <c r="A5" s="113">
        <v>4.0199999999999996</v>
      </c>
      <c r="B5" s="87" t="s">
        <v>58</v>
      </c>
      <c r="C5" s="112" t="s">
        <v>111</v>
      </c>
      <c r="D5" s="26" t="s">
        <v>195</v>
      </c>
      <c r="E5" s="112" t="s">
        <v>74</v>
      </c>
      <c r="F5" s="84" t="s">
        <v>48</v>
      </c>
      <c r="G5" s="84" t="s">
        <v>62</v>
      </c>
      <c r="H5" s="28" t="str">
        <f>IFERROR(INDEX(Consequences,MATCH(G5,'Ratings Tables'!$A$5:$A$9,FALSE),MATCH(F5,'Ratings Tables'!$B$4:$F$4,FALSE)),"")</f>
        <v>Medium</v>
      </c>
      <c r="I5" s="84" t="s">
        <v>61</v>
      </c>
      <c r="J5" s="28" t="str">
        <f>IFERROR(INDEX(Consequences,MATCH(I5,'Ratings Tables'!$A$5:$A$9,FALSE),MATCH(F5,'Ratings Tables'!$B$4:$F$4,FALSE)),"")</f>
        <v>Medium</v>
      </c>
      <c r="K5" s="84" t="s">
        <v>61</v>
      </c>
      <c r="L5" s="28" t="str">
        <f>IFERROR(INDEX(Consequences,MATCH(K5,'Ratings Tables'!$A$5:$A$9,FALSE),MATCH(F5,'Ratings Tables'!$B$4:$F$4,FALSE)),"")</f>
        <v>Medium</v>
      </c>
      <c r="M5" s="27" t="s">
        <v>138</v>
      </c>
      <c r="N5" s="27" t="s">
        <v>307</v>
      </c>
      <c r="O5" s="114"/>
      <c r="P5" s="84" t="s">
        <v>48</v>
      </c>
      <c r="Q5" s="84" t="s">
        <v>62</v>
      </c>
      <c r="R5" s="28" t="str">
        <f>IFERROR(INDEX(Consequences,MATCH(Q5,'Ratings Tables'!$A$5:$A$9,FALSE),MATCH(P5,'Ratings Tables'!$B$4:$F$4,FALSE)),"")</f>
        <v>Medium</v>
      </c>
      <c r="S5" s="84" t="s">
        <v>61</v>
      </c>
      <c r="T5" s="28" t="str">
        <f>IFERROR(INDEX(Consequences,MATCH(S5,'Ratings Tables'!$A$5:$A$9,FALSE),MATCH(P5,'Ratings Tables'!$B$4:$F$4,FALSE)),"")</f>
        <v>Medium</v>
      </c>
      <c r="U5" s="84" t="s">
        <v>61</v>
      </c>
      <c r="V5" s="28" t="str">
        <f>IFERROR(INDEX(Consequences,MATCH(U5,'Ratings Tables'!$A$5:$A$9,FALSE),MATCH(P5,'Ratings Tables'!$B$4:$F$4,FALSE)),"")</f>
        <v>Medium</v>
      </c>
      <c r="W5" s="106"/>
      <c r="X5" s="106"/>
      <c r="Y5" s="106"/>
      <c r="Z5" s="14"/>
      <c r="AA5" s="13"/>
      <c r="AB5" s="13"/>
      <c r="AC5" s="13"/>
      <c r="AD5" s="13"/>
    </row>
    <row r="6" spans="1:32" ht="60" customHeight="1" x14ac:dyDescent="0.2">
      <c r="A6" s="31">
        <v>4.03</v>
      </c>
      <c r="B6" s="87" t="s">
        <v>58</v>
      </c>
      <c r="C6" s="112" t="s">
        <v>111</v>
      </c>
      <c r="D6" s="26" t="s">
        <v>196</v>
      </c>
      <c r="E6" s="112" t="s">
        <v>74</v>
      </c>
      <c r="F6" s="84" t="s">
        <v>49</v>
      </c>
      <c r="G6" s="84" t="s">
        <v>62</v>
      </c>
      <c r="H6" s="28" t="str">
        <f>IFERROR(INDEX(Consequences,MATCH(G6,'Ratings Tables'!$A$5:$A$9,FALSE),MATCH(F6,'Ratings Tables'!$B$4:$F$4,FALSE)),"")</f>
        <v>Low</v>
      </c>
      <c r="I6" s="84" t="s">
        <v>61</v>
      </c>
      <c r="J6" s="28" t="str">
        <f>IFERROR(INDEX(Consequences,MATCH(I6,'Ratings Tables'!$A$5:$A$9,FALSE),MATCH(F6,'Ratings Tables'!$B$4:$F$4,FALSE)),"")</f>
        <v>Medium</v>
      </c>
      <c r="K6" s="84" t="s">
        <v>61</v>
      </c>
      <c r="L6" s="28" t="str">
        <f>IFERROR(INDEX(Consequences,MATCH(K6,'Ratings Tables'!$A$5:$A$9,FALSE),MATCH(F6,'Ratings Tables'!$B$4:$F$4,FALSE)),"")</f>
        <v>Medium</v>
      </c>
      <c r="M6" s="27" t="s">
        <v>138</v>
      </c>
      <c r="N6" s="27" t="s">
        <v>229</v>
      </c>
      <c r="O6" s="111" t="s">
        <v>139</v>
      </c>
      <c r="P6" s="84" t="s">
        <v>49</v>
      </c>
      <c r="Q6" s="84" t="s">
        <v>62</v>
      </c>
      <c r="R6" s="28" t="str">
        <f>IFERROR(INDEX(Consequences,MATCH(Q6,'Ratings Tables'!$A$5:$A$9,FALSE),MATCH(P6,'Ratings Tables'!$B$4:$F$4,FALSE)),"")</f>
        <v>Low</v>
      </c>
      <c r="S6" s="84" t="s">
        <v>61</v>
      </c>
      <c r="T6" s="28" t="str">
        <f>IFERROR(INDEX(Consequences,MATCH(S6,'Ratings Tables'!$A$5:$A$9,FALSE),MATCH(P6,'Ratings Tables'!$B$4:$F$4,FALSE)),"")</f>
        <v>Medium</v>
      </c>
      <c r="U6" s="84" t="s">
        <v>61</v>
      </c>
      <c r="V6" s="28" t="str">
        <f>IFERROR(INDEX(Consequences,MATCH(U6,'Ratings Tables'!$A$5:$A$9,FALSE),MATCH(P6,'Ratings Tables'!$B$4:$F$4,FALSE)),"")</f>
        <v>Medium</v>
      </c>
      <c r="W6" s="106"/>
      <c r="X6" s="106"/>
      <c r="Y6" s="106"/>
      <c r="Z6" s="14"/>
      <c r="AA6" s="13"/>
      <c r="AB6" s="13"/>
      <c r="AC6" s="13"/>
      <c r="AD6" s="13"/>
    </row>
    <row r="7" spans="1:32" ht="106.5" customHeight="1" x14ac:dyDescent="0.2">
      <c r="A7" s="31">
        <v>4.04</v>
      </c>
      <c r="B7" s="87" t="s">
        <v>58</v>
      </c>
      <c r="C7" s="112" t="s">
        <v>113</v>
      </c>
      <c r="D7" s="26" t="s">
        <v>116</v>
      </c>
      <c r="E7" s="112" t="s">
        <v>74</v>
      </c>
      <c r="F7" s="84" t="s">
        <v>46</v>
      </c>
      <c r="G7" s="84" t="s">
        <v>63</v>
      </c>
      <c r="H7" s="28" t="str">
        <f>IFERROR(INDEX(Consequences,MATCH(G7,'Ratings Tables'!$A$5:$A$9,FALSE),MATCH(F7,'Ratings Tables'!$B$4:$F$4,FALSE)),"")</f>
        <v>High</v>
      </c>
      <c r="I7" s="84" t="s">
        <v>63</v>
      </c>
      <c r="J7" s="28" t="str">
        <f>IFERROR(INDEX(Consequences,MATCH(I7,'Ratings Tables'!$A$5:$A$9,FALSE),MATCH(F7,'Ratings Tables'!$B$4:$F$4,FALSE)),"")</f>
        <v>High</v>
      </c>
      <c r="K7" s="84" t="s">
        <v>62</v>
      </c>
      <c r="L7" s="28" t="str">
        <f>IFERROR(INDEX(Consequences,MATCH(K7,'Ratings Tables'!$A$5:$A$9,FALSE),MATCH(F7,'Ratings Tables'!$B$4:$F$4,FALSE)),"")</f>
        <v>High</v>
      </c>
      <c r="M7" s="27" t="s">
        <v>231</v>
      </c>
      <c r="N7" s="27"/>
      <c r="O7" s="111" t="s">
        <v>162</v>
      </c>
      <c r="P7" s="84" t="s">
        <v>46</v>
      </c>
      <c r="Q7" s="84" t="s">
        <v>63</v>
      </c>
      <c r="R7" s="28" t="str">
        <f>IFERROR(INDEX(Consequences,MATCH(Q7,'Ratings Tables'!$A$5:$A$9,FALSE),MATCH(P7,'Ratings Tables'!$B$4:$F$4,FALSE)),"")</f>
        <v>High</v>
      </c>
      <c r="S7" s="84" t="s">
        <v>63</v>
      </c>
      <c r="T7" s="28" t="str">
        <f>IFERROR(INDEX(Consequences,MATCH(S7,'Ratings Tables'!$A$5:$A$9,FALSE),MATCH(P7,'Ratings Tables'!$B$4:$F$4,FALSE)),"")</f>
        <v>High</v>
      </c>
      <c r="U7" s="84" t="s">
        <v>62</v>
      </c>
      <c r="V7" s="28" t="str">
        <f>IFERROR(INDEX(Consequences,MATCH(U7,'Ratings Tables'!$A$5:$A$9,FALSE),MATCH(P7,'Ratings Tables'!$B$4:$F$4,FALSE)),"")</f>
        <v>High</v>
      </c>
      <c r="W7" s="110"/>
      <c r="X7" s="110"/>
      <c r="Y7" s="110" t="s">
        <v>342</v>
      </c>
      <c r="Z7" s="14"/>
      <c r="AA7" s="13"/>
      <c r="AB7" s="13"/>
      <c r="AC7" s="13"/>
      <c r="AD7" s="13"/>
    </row>
    <row r="8" spans="1:32" ht="109.5" customHeight="1" x14ac:dyDescent="0.2">
      <c r="A8" s="31">
        <v>4.05</v>
      </c>
      <c r="B8" s="87" t="s">
        <v>58</v>
      </c>
      <c r="C8" s="112" t="s">
        <v>232</v>
      </c>
      <c r="D8" s="26" t="s">
        <v>115</v>
      </c>
      <c r="E8" s="112" t="s">
        <v>74</v>
      </c>
      <c r="F8" s="84" t="s">
        <v>47</v>
      </c>
      <c r="G8" s="84" t="s">
        <v>61</v>
      </c>
      <c r="H8" s="28" t="str">
        <f>IFERROR(INDEX(Consequences,MATCH(G8,'Ratings Tables'!$A$5:$A$9,FALSE),MATCH(F8,'Ratings Tables'!$B$4:$F$4,FALSE)),"")</f>
        <v>High</v>
      </c>
      <c r="I8" s="84" t="s">
        <v>60</v>
      </c>
      <c r="J8" s="28" t="str">
        <f>IFERROR(INDEX(Consequences,MATCH(I8,'Ratings Tables'!$A$5:$A$9,FALSE),MATCH(F8,'Ratings Tables'!$B$4:$F$4,FALSE)),"")</f>
        <v>Extreme</v>
      </c>
      <c r="K8" s="84" t="s">
        <v>60</v>
      </c>
      <c r="L8" s="28" t="str">
        <f>IFERROR(INDEX(Consequences,MATCH(K8,'Ratings Tables'!$A$5:$A$9,FALSE),MATCH(F8,'Ratings Tables'!$B$4:$F$4,FALSE)),"")</f>
        <v>Extreme</v>
      </c>
      <c r="M8" s="27" t="s">
        <v>140</v>
      </c>
      <c r="N8" s="27"/>
      <c r="O8" s="114"/>
      <c r="P8" s="84" t="s">
        <v>48</v>
      </c>
      <c r="Q8" s="84" t="s">
        <v>60</v>
      </c>
      <c r="R8" s="28" t="str">
        <f>IFERROR(INDEX(Consequences,MATCH(Q8,'Ratings Tables'!$A$5:$A$9,FALSE),MATCH(P8,'Ratings Tables'!$B$4:$F$4,FALSE)),"")</f>
        <v>High</v>
      </c>
      <c r="S8" s="84" t="s">
        <v>60</v>
      </c>
      <c r="T8" s="28" t="str">
        <f>IFERROR(INDEX(Consequences,MATCH(S8,'Ratings Tables'!$A$5:$A$9,FALSE),MATCH(P8,'Ratings Tables'!$B$4:$F$4,FALSE)),"")</f>
        <v>High</v>
      </c>
      <c r="U8" s="84" t="s">
        <v>60</v>
      </c>
      <c r="V8" s="28" t="str">
        <f>IFERROR(INDEX(Consequences,MATCH(U8,'Ratings Tables'!$A$5:$A$9,FALSE),MATCH(P8,'Ratings Tables'!$B$4:$F$4,FALSE)),"")</f>
        <v>High</v>
      </c>
      <c r="W8" s="110"/>
      <c r="X8" s="110"/>
      <c r="Y8" s="110"/>
      <c r="Z8" s="14"/>
      <c r="AA8" s="13"/>
      <c r="AB8" s="13"/>
      <c r="AC8" s="13"/>
      <c r="AD8" s="13"/>
    </row>
    <row r="9" spans="1:32" ht="69.75" customHeight="1" x14ac:dyDescent="0.2">
      <c r="A9" s="31">
        <v>4.0599999999999996</v>
      </c>
      <c r="B9" s="87" t="s">
        <v>58</v>
      </c>
      <c r="C9" s="112" t="s">
        <v>111</v>
      </c>
      <c r="D9" s="26" t="s">
        <v>141</v>
      </c>
      <c r="E9" s="112" t="s">
        <v>117</v>
      </c>
      <c r="F9" s="84" t="s">
        <v>48</v>
      </c>
      <c r="G9" s="84" t="s">
        <v>63</v>
      </c>
      <c r="H9" s="28" t="str">
        <f>IFERROR(INDEX(Consequences,MATCH(G9,'Ratings Tables'!$A$5:$A$9,FALSE),MATCH(F9,'Ratings Tables'!$B$4:$F$4,FALSE)),"")</f>
        <v>Low</v>
      </c>
      <c r="I9" s="84" t="s">
        <v>62</v>
      </c>
      <c r="J9" s="28" t="str">
        <f>IFERROR(INDEX(Consequences,MATCH(I9,'Ratings Tables'!$A$5:$A$9,FALSE),MATCH(F9,'Ratings Tables'!$B$4:$F$4,FALSE)),"")</f>
        <v>Medium</v>
      </c>
      <c r="K9" s="84" t="s">
        <v>62</v>
      </c>
      <c r="L9" s="28" t="str">
        <f>IFERROR(INDEX(Consequences,MATCH(K9,'Ratings Tables'!$A$5:$A$9,FALSE),MATCH(F9,'Ratings Tables'!$B$4:$F$4,FALSE)),"")</f>
        <v>Medium</v>
      </c>
      <c r="M9" s="27" t="s">
        <v>142</v>
      </c>
      <c r="N9" s="27" t="s">
        <v>143</v>
      </c>
      <c r="O9" s="114"/>
      <c r="P9" s="84" t="s">
        <v>48</v>
      </c>
      <c r="Q9" s="84" t="s">
        <v>63</v>
      </c>
      <c r="R9" s="28" t="str">
        <f>IFERROR(INDEX(Consequences,MATCH(Q9,'Ratings Tables'!$A$5:$A$9,FALSE),MATCH(P9,'Ratings Tables'!$B$4:$F$4,FALSE)),"")</f>
        <v>Low</v>
      </c>
      <c r="S9" s="84" t="s">
        <v>62</v>
      </c>
      <c r="T9" s="28" t="str">
        <f>IFERROR(INDEX(Consequences,MATCH(S9,'Ratings Tables'!$A$5:$A$9,FALSE),MATCH(P9,'Ratings Tables'!$B$4:$F$4,FALSE)),"")</f>
        <v>Medium</v>
      </c>
      <c r="U9" s="84" t="s">
        <v>62</v>
      </c>
      <c r="V9" s="28" t="str">
        <f>IFERROR(INDEX(Consequences,MATCH(U9,'Ratings Tables'!$A$5:$A$9,FALSE),MATCH(P9,'Ratings Tables'!$B$4:$F$4,FALSE)),"")</f>
        <v>Medium</v>
      </c>
      <c r="W9" s="106"/>
      <c r="X9" s="106"/>
      <c r="Y9" s="106"/>
      <c r="Z9" s="14"/>
      <c r="AA9" s="13"/>
      <c r="AB9" s="13"/>
      <c r="AC9" s="13"/>
      <c r="AD9" s="13"/>
    </row>
  </sheetData>
  <mergeCells count="5">
    <mergeCell ref="W1:Y2"/>
    <mergeCell ref="F1:L2"/>
    <mergeCell ref="M1:O2"/>
    <mergeCell ref="P1:V2"/>
    <mergeCell ref="A1:E2"/>
  </mergeCells>
  <conditionalFormatting sqref="G4:L9">
    <cfRule type="cellIs" dxfId="171" priority="153" stopIfTrue="1" operator="equal">
      <formula>"Low"</formula>
    </cfRule>
    <cfRule type="cellIs" dxfId="170" priority="154" stopIfTrue="1" operator="equal">
      <formula>"Extreme"</formula>
    </cfRule>
    <cfRule type="cellIs" dxfId="169" priority="155" stopIfTrue="1" operator="equal">
      <formula>"High"</formula>
    </cfRule>
    <cfRule type="cellIs" dxfId="168" priority="156" stopIfTrue="1" operator="equal">
      <formula>"Medium"</formula>
    </cfRule>
  </conditionalFormatting>
  <conditionalFormatting sqref="Q4:V7 Q9:V9 R8 T8 V8">
    <cfRule type="cellIs" dxfId="167" priority="41" stopIfTrue="1" operator="equal">
      <formula>"Low"</formula>
    </cfRule>
    <cfRule type="cellIs" dxfId="166" priority="42" stopIfTrue="1" operator="equal">
      <formula>"Extreme"</formula>
    </cfRule>
    <cfRule type="cellIs" dxfId="165" priority="43" stopIfTrue="1" operator="equal">
      <formula>"High"</formula>
    </cfRule>
    <cfRule type="cellIs" dxfId="164" priority="44" stopIfTrue="1" operator="equal">
      <formula>"Medium"</formula>
    </cfRule>
  </conditionalFormatting>
  <conditionalFormatting sqref="W4:Y9">
    <cfRule type="cellIs" dxfId="163" priority="5" stopIfTrue="1" operator="equal">
      <formula>"Low"</formula>
    </cfRule>
    <cfRule type="cellIs" dxfId="162" priority="6" stopIfTrue="1" operator="equal">
      <formula>"Extreme"</formula>
    </cfRule>
    <cfRule type="cellIs" dxfId="161" priority="7" stopIfTrue="1" operator="equal">
      <formula>"High"</formula>
    </cfRule>
    <cfRule type="cellIs" dxfId="160" priority="8" stopIfTrue="1" operator="equal">
      <formula>"Medium"</formula>
    </cfRule>
  </conditionalFormatting>
  <dataValidations disablePrompts="1" count="5">
    <dataValidation type="list" allowBlank="1" showInputMessage="1" showErrorMessage="1" sqref="B4:B9">
      <formula1>$AA$4:$AH$4</formula1>
    </dataValidation>
    <dataValidation type="list" allowBlank="1" showInputMessage="1" showErrorMessage="1" sqref="F4:F9 P4:P9">
      <formula1>$AA$2:$AE$2</formula1>
    </dataValidation>
    <dataValidation type="list" allowBlank="1" showInputMessage="1" showErrorMessage="1" sqref="K4:K9 I4:I9 G4:G9 S4:S9 Q4:Q9 U4:U9">
      <formula1>$AA$3:$AE$3</formula1>
    </dataValidation>
    <dataValidation type="whole" allowBlank="1" showInputMessage="1" showErrorMessage="1" sqref="F10:F65527">
      <formula1>1</formula1>
      <formula2>5</formula2>
    </dataValidation>
    <dataValidation type="list" allowBlank="1" showInputMessage="1" showErrorMessage="1" sqref="G10:G65527">
      <formula1>"A,B,C,D,E"</formula1>
    </dataValidation>
  </dataValidations>
  <printOptions horizontalCentered="1" gridLines="1"/>
  <pageMargins left="0.74803149606299213" right="0.74803149606299213" top="0.98425196850393704" bottom="0.98425196850393704" header="0.51181102362204722" footer="0.51181102362204722"/>
  <pageSetup paperSize="9" scale="67" fitToHeight="0" orientation="landscape" horizontalDpi="4294967292" verticalDpi="360" r:id="rId1"/>
  <headerFooter alignWithMargins="0">
    <oddHeader>&amp;LRisk Register&amp;C&amp;"Arial,Bold" &amp;RNorth East Greenhouse Alliance</oddHeader>
    <oddFooter>&amp;LNEGHA, 2010&amp;C&amp;"Arial,Bold" &amp;RPage &amp;P of &amp;N
&amp;8&amp;D,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7"/>
  <sheetViews>
    <sheetView tabSelected="1" topLeftCell="A10" zoomScaleNormal="100" workbookViewId="0">
      <selection activeCell="V10" sqref="V10"/>
    </sheetView>
  </sheetViews>
  <sheetFormatPr defaultRowHeight="12.75" x14ac:dyDescent="0.2"/>
  <cols>
    <col min="1" max="1" width="5.7109375" bestFit="1" customWidth="1"/>
    <col min="2" max="2" width="13" customWidth="1"/>
    <col min="3" max="3" width="27.5703125" customWidth="1"/>
    <col min="4" max="4" width="20.28515625" customWidth="1"/>
    <col min="5" max="5" width="22" customWidth="1"/>
    <col min="6" max="6" width="13.85546875" hidden="1" customWidth="1"/>
    <col min="7" max="7" width="11.5703125" hidden="1" customWidth="1"/>
    <col min="8" max="12" width="10.7109375" hidden="1" customWidth="1"/>
    <col min="13" max="13" width="19.7109375" hidden="1" customWidth="1"/>
    <col min="14" max="15" width="19.42578125" hidden="1" customWidth="1"/>
    <col min="16" max="16" width="13.42578125" customWidth="1"/>
    <col min="23" max="23" width="14.140625" customWidth="1"/>
    <col min="24" max="24" width="13.140625" customWidth="1"/>
    <col min="25" max="25" width="13.7109375" customWidth="1"/>
    <col min="27" max="31" width="0" hidden="1" customWidth="1"/>
  </cols>
  <sheetData>
    <row r="1" spans="1:31" ht="27" customHeight="1" x14ac:dyDescent="0.2">
      <c r="A1" s="162" t="s">
        <v>290</v>
      </c>
      <c r="B1" s="160"/>
      <c r="C1" s="160"/>
      <c r="D1" s="160"/>
      <c r="E1" s="163"/>
      <c r="F1" s="157" t="s">
        <v>303</v>
      </c>
      <c r="G1" s="158"/>
      <c r="H1" s="158"/>
      <c r="I1" s="158"/>
      <c r="J1" s="158"/>
      <c r="K1" s="158"/>
      <c r="L1" s="159"/>
      <c r="M1" s="135" t="s">
        <v>304</v>
      </c>
      <c r="N1" s="160"/>
      <c r="O1" s="161"/>
      <c r="P1" s="141" t="s">
        <v>305</v>
      </c>
      <c r="Q1" s="142"/>
      <c r="R1" s="142"/>
      <c r="S1" s="142"/>
      <c r="T1" s="142"/>
      <c r="U1" s="142"/>
      <c r="V1" s="142"/>
      <c r="W1" s="135" t="s">
        <v>306</v>
      </c>
      <c r="X1" s="136"/>
      <c r="Y1" s="137"/>
    </row>
    <row r="2" spans="1:31" ht="24.75" customHeight="1" x14ac:dyDescent="0.2">
      <c r="A2" s="164"/>
      <c r="B2" s="155"/>
      <c r="C2" s="155"/>
      <c r="D2" s="155"/>
      <c r="E2" s="156"/>
      <c r="F2" s="153"/>
      <c r="G2" s="150"/>
      <c r="H2" s="150"/>
      <c r="I2" s="150"/>
      <c r="J2" s="150"/>
      <c r="K2" s="150"/>
      <c r="L2" s="151"/>
      <c r="M2" s="147"/>
      <c r="N2" s="145"/>
      <c r="O2" s="146"/>
      <c r="P2" s="142"/>
      <c r="Q2" s="142"/>
      <c r="R2" s="142"/>
      <c r="S2" s="142"/>
      <c r="T2" s="142"/>
      <c r="U2" s="142"/>
      <c r="V2" s="142"/>
      <c r="W2" s="138"/>
      <c r="X2" s="139"/>
      <c r="Y2" s="140"/>
      <c r="AA2" s="13" t="s">
        <v>50</v>
      </c>
      <c r="AB2" s="13" t="s">
        <v>49</v>
      </c>
      <c r="AC2" s="13" t="s">
        <v>48</v>
      </c>
      <c r="AD2" s="13" t="s">
        <v>47</v>
      </c>
      <c r="AE2" s="13" t="s">
        <v>46</v>
      </c>
    </row>
    <row r="3" spans="1:31" ht="28.5" customHeight="1" x14ac:dyDescent="0.2">
      <c r="A3" s="121" t="s">
        <v>36</v>
      </c>
      <c r="B3" s="93" t="s">
        <v>37</v>
      </c>
      <c r="C3" s="93" t="s">
        <v>39</v>
      </c>
      <c r="D3" s="93" t="s">
        <v>38</v>
      </c>
      <c r="E3" s="93" t="s">
        <v>10</v>
      </c>
      <c r="F3" s="95" t="s">
        <v>10</v>
      </c>
      <c r="G3" s="95" t="s">
        <v>40</v>
      </c>
      <c r="H3" s="96" t="s">
        <v>41</v>
      </c>
      <c r="I3" s="95" t="s">
        <v>56</v>
      </c>
      <c r="J3" s="96" t="s">
        <v>42</v>
      </c>
      <c r="K3" s="95" t="s">
        <v>57</v>
      </c>
      <c r="L3" s="100" t="s">
        <v>43</v>
      </c>
      <c r="M3" s="107" t="s">
        <v>9</v>
      </c>
      <c r="N3" s="107" t="s">
        <v>81</v>
      </c>
      <c r="O3" s="107" t="s">
        <v>44</v>
      </c>
      <c r="P3" s="104" t="s">
        <v>10</v>
      </c>
      <c r="Q3" s="104" t="s">
        <v>40</v>
      </c>
      <c r="R3" s="105" t="s">
        <v>41</v>
      </c>
      <c r="S3" s="104" t="s">
        <v>56</v>
      </c>
      <c r="T3" s="105" t="s">
        <v>42</v>
      </c>
      <c r="U3" s="104" t="s">
        <v>57</v>
      </c>
      <c r="V3" s="105" t="s">
        <v>43</v>
      </c>
      <c r="W3" s="103" t="s">
        <v>9</v>
      </c>
      <c r="X3" s="103" t="s">
        <v>81</v>
      </c>
      <c r="Y3" s="103" t="s">
        <v>44</v>
      </c>
      <c r="AA3" s="13" t="s">
        <v>59</v>
      </c>
      <c r="AB3" s="13" t="s">
        <v>60</v>
      </c>
      <c r="AC3" s="13" t="s">
        <v>61</v>
      </c>
      <c r="AD3" s="13" t="s">
        <v>62</v>
      </c>
      <c r="AE3" s="13" t="s">
        <v>63</v>
      </c>
    </row>
    <row r="4" spans="1:31" ht="67.5" customHeight="1" x14ac:dyDescent="0.2">
      <c r="A4" s="31">
        <v>5.01</v>
      </c>
      <c r="B4" s="87" t="s">
        <v>110</v>
      </c>
      <c r="C4" s="112" t="s">
        <v>119</v>
      </c>
      <c r="D4" s="26" t="s">
        <v>120</v>
      </c>
      <c r="E4" s="112" t="s">
        <v>234</v>
      </c>
      <c r="F4" s="84" t="s">
        <v>48</v>
      </c>
      <c r="G4" s="84" t="s">
        <v>60</v>
      </c>
      <c r="H4" s="28" t="str">
        <f>IFERROR(INDEX(Consequences,MATCH(G4,'Ratings Tables'!$A$5:$A$9,FALSE),MATCH(F4,'Ratings Tables'!$B$4:$F$4,FALSE)),"")</f>
        <v>High</v>
      </c>
      <c r="I4" s="84" t="s">
        <v>60</v>
      </c>
      <c r="J4" s="28" t="str">
        <f>IFERROR(INDEX(Consequences,MATCH(I4,'Ratings Tables'!$A$5:$A$9,FALSE),MATCH(F4,'Ratings Tables'!$B$4:$F$4,FALSE)),"")</f>
        <v>High</v>
      </c>
      <c r="K4" s="84" t="s">
        <v>60</v>
      </c>
      <c r="L4" s="28" t="str">
        <f>IFERROR(INDEX(Consequences,MATCH(K4,'Ratings Tables'!$A$5:$A$9,FALSE),MATCH(F4,'Ratings Tables'!$B$4:$F$4,FALSE)),"")</f>
        <v>High</v>
      </c>
      <c r="M4" s="27" t="s">
        <v>144</v>
      </c>
      <c r="N4" s="27" t="s">
        <v>239</v>
      </c>
      <c r="O4" s="116"/>
      <c r="P4" s="84" t="s">
        <v>48</v>
      </c>
      <c r="Q4" s="84" t="s">
        <v>60</v>
      </c>
      <c r="R4" s="28" t="str">
        <f>IFERROR(INDEX(Consequences,MATCH(Q4,'Ratings Tables'!$A$5:$A$9,FALSE),MATCH(P4,'Ratings Tables'!$B$4:$F$4,FALSE)),"")</f>
        <v>High</v>
      </c>
      <c r="S4" s="84" t="s">
        <v>60</v>
      </c>
      <c r="T4" s="28" t="str">
        <f>IFERROR(INDEX(Consequences,MATCH(S4,'Ratings Tables'!$A$5:$A$9,FALSE),MATCH(P4,'Ratings Tables'!$B$4:$F$4,FALSE)),"")</f>
        <v>High</v>
      </c>
      <c r="U4" s="84" t="s">
        <v>60</v>
      </c>
      <c r="V4" s="28" t="str">
        <f>IFERROR(INDEX(Consequences,MATCH(U4,'Ratings Tables'!$A$5:$A$9,FALSE),MATCH(P4,'Ratings Tables'!$B$4:$F$4,FALSE)),"")</f>
        <v>High</v>
      </c>
      <c r="W4" s="110" t="s">
        <v>343</v>
      </c>
      <c r="X4" s="110"/>
      <c r="Y4" s="110"/>
      <c r="AA4" s="13" t="s">
        <v>110</v>
      </c>
      <c r="AB4" s="13" t="s">
        <v>264</v>
      </c>
      <c r="AC4" s="13" t="s">
        <v>270</v>
      </c>
      <c r="AD4" s="13" t="s">
        <v>265</v>
      </c>
      <c r="AE4" s="13" t="s">
        <v>55</v>
      </c>
    </row>
    <row r="5" spans="1:31" ht="72" customHeight="1" x14ac:dyDescent="0.2">
      <c r="A5" s="31">
        <v>5.0199999999999996</v>
      </c>
      <c r="B5" s="87" t="s">
        <v>110</v>
      </c>
      <c r="C5" s="112" t="s">
        <v>121</v>
      </c>
      <c r="D5" s="26" t="s">
        <v>233</v>
      </c>
      <c r="E5" s="112" t="s">
        <v>235</v>
      </c>
      <c r="F5" s="84" t="s">
        <v>47</v>
      </c>
      <c r="G5" s="84" t="s">
        <v>60</v>
      </c>
      <c r="H5" s="28" t="str">
        <f>IFERROR(INDEX(Consequences,MATCH(G5,'Ratings Tables'!$A$5:$A$9,FALSE),MATCH(F5,'Ratings Tables'!$B$4:$F$4,FALSE)),"")</f>
        <v>Extreme</v>
      </c>
      <c r="I5" s="84" t="s">
        <v>60</v>
      </c>
      <c r="J5" s="28" t="str">
        <f>IFERROR(INDEX(Consequences,MATCH(I5,'Ratings Tables'!$A$5:$A$9,FALSE),MATCH(F5,'Ratings Tables'!$B$4:$F$4,FALSE)),"")</f>
        <v>Extreme</v>
      </c>
      <c r="K5" s="84" t="s">
        <v>60</v>
      </c>
      <c r="L5" s="28" t="str">
        <f>IFERROR(INDEX(Consequences,MATCH(K5,'Ratings Tables'!$A$5:$A$9,FALSE),MATCH(F5,'Ratings Tables'!$B$4:$F$4,FALSE)),"")</f>
        <v>Extreme</v>
      </c>
      <c r="M5" s="27" t="s">
        <v>144</v>
      </c>
      <c r="N5" s="27" t="s">
        <v>308</v>
      </c>
      <c r="O5" s="116"/>
      <c r="P5" s="84" t="s">
        <v>48</v>
      </c>
      <c r="Q5" s="84" t="s">
        <v>60</v>
      </c>
      <c r="R5" s="28" t="str">
        <f>IFERROR(INDEX(Consequences,MATCH(Q5,'Ratings Tables'!$A$5:$A$9,FALSE),MATCH(P5,'Ratings Tables'!$B$4:$F$4,FALSE)),"")</f>
        <v>High</v>
      </c>
      <c r="S5" s="84" t="s">
        <v>60</v>
      </c>
      <c r="T5" s="28" t="str">
        <f>IFERROR(INDEX(Consequences,MATCH(S5,'Ratings Tables'!$A$5:$A$9,FALSE),MATCH(P5,'Ratings Tables'!$B$4:$F$4,FALSE)),"")</f>
        <v>High</v>
      </c>
      <c r="U5" s="84" t="s">
        <v>60</v>
      </c>
      <c r="V5" s="28" t="str">
        <f>IFERROR(INDEX(Consequences,MATCH(U5,'Ratings Tables'!$A$5:$A$9,FALSE),MATCH(P5,'Ratings Tables'!$B$4:$F$4,FALSE)),"")</f>
        <v>High</v>
      </c>
      <c r="W5" s="110"/>
      <c r="X5" s="110"/>
      <c r="Y5" s="110"/>
    </row>
    <row r="6" spans="1:31" s="85" customFormat="1" ht="83.25" customHeight="1" x14ac:dyDescent="0.2">
      <c r="A6" s="113">
        <v>5.03</v>
      </c>
      <c r="B6" s="87" t="s">
        <v>110</v>
      </c>
      <c r="C6" s="112" t="s">
        <v>286</v>
      </c>
      <c r="D6" s="26" t="s">
        <v>287</v>
      </c>
      <c r="E6" s="112" t="s">
        <v>285</v>
      </c>
      <c r="F6" s="84" t="s">
        <v>47</v>
      </c>
      <c r="G6" s="84" t="s">
        <v>61</v>
      </c>
      <c r="H6" s="28" t="str">
        <f>IFERROR(INDEX(Consequences,MATCH(G6,'Ratings Tables'!$A$5:$A$9,FALSE),MATCH(F6,'Ratings Tables'!$B$4:$F$4,FALSE)),"")</f>
        <v>High</v>
      </c>
      <c r="I6" s="84" t="s">
        <v>61</v>
      </c>
      <c r="J6" s="28" t="str">
        <f>IFERROR(INDEX(Consequences,MATCH(I6,'Ratings Tables'!$A$5:$A$9,FALSE),MATCH(F6,'Ratings Tables'!$B$4:$F$4,FALSE)),"")</f>
        <v>High</v>
      </c>
      <c r="K6" s="84" t="s">
        <v>60</v>
      </c>
      <c r="L6" s="28" t="str">
        <f>IFERROR(INDEX(Consequences,MATCH(K6,'Ratings Tables'!$A$5:$A$9,FALSE),MATCH(F6,'Ratings Tables'!$B$4:$F$4,FALSE)),"")</f>
        <v>Extreme</v>
      </c>
      <c r="M6" s="27"/>
      <c r="N6" s="27"/>
      <c r="O6" s="116"/>
      <c r="P6" s="84"/>
      <c r="Q6" s="84"/>
      <c r="R6" s="122" t="s">
        <v>357</v>
      </c>
      <c r="S6" s="84"/>
      <c r="T6" s="122" t="s">
        <v>357</v>
      </c>
      <c r="U6" s="84"/>
      <c r="V6" s="122" t="s">
        <v>357</v>
      </c>
      <c r="W6" s="110"/>
      <c r="X6" s="110"/>
      <c r="Y6" s="110" t="s">
        <v>324</v>
      </c>
    </row>
    <row r="7" spans="1:31" ht="67.5" x14ac:dyDescent="0.2">
      <c r="A7" s="31">
        <v>5.04</v>
      </c>
      <c r="B7" s="87" t="s">
        <v>264</v>
      </c>
      <c r="C7" s="112" t="s">
        <v>123</v>
      </c>
      <c r="D7" s="26" t="s">
        <v>124</v>
      </c>
      <c r="E7" s="112" t="s">
        <v>236</v>
      </c>
      <c r="F7" s="84" t="s">
        <v>49</v>
      </c>
      <c r="G7" s="84" t="s">
        <v>62</v>
      </c>
      <c r="H7" s="28" t="str">
        <f>IFERROR(INDEX(Consequences,MATCH(G7,'Ratings Tables'!$A$5:$A$9,FALSE),MATCH(F7,'Ratings Tables'!$B$4:$F$4,FALSE)),"")</f>
        <v>Low</v>
      </c>
      <c r="I7" s="84" t="s">
        <v>61</v>
      </c>
      <c r="J7" s="28" t="str">
        <f>IFERROR(INDEX(Consequences,MATCH(I7,'Ratings Tables'!$A$5:$A$9,FALSE),MATCH(F7,'Ratings Tables'!$B$4:$F$4,FALSE)),"")</f>
        <v>Medium</v>
      </c>
      <c r="K7" s="84" t="s">
        <v>61</v>
      </c>
      <c r="L7" s="28" t="str">
        <f>IFERROR(INDEX(Consequences,MATCH(K7,'Ratings Tables'!$A$5:$A$9,FALSE),MATCH(F7,'Ratings Tables'!$B$4:$F$4,FALSE)),"")</f>
        <v>Medium</v>
      </c>
      <c r="M7" s="27" t="s">
        <v>238</v>
      </c>
      <c r="N7" s="27"/>
      <c r="O7" s="116"/>
      <c r="P7" s="84" t="s">
        <v>49</v>
      </c>
      <c r="Q7" s="84" t="s">
        <v>62</v>
      </c>
      <c r="R7" s="28" t="str">
        <f>IFERROR(INDEX(Consequences,MATCH(Q7,'Ratings Tables'!$A$5:$A$9,FALSE),MATCH(P7,'Ratings Tables'!$B$4:$F$4,FALSE)),"")</f>
        <v>Low</v>
      </c>
      <c r="S7" s="84" t="s">
        <v>61</v>
      </c>
      <c r="T7" s="28" t="str">
        <f>IFERROR(INDEX(Consequences,MATCH(S7,'Ratings Tables'!$A$5:$A$9,FALSE),MATCH(P7,'Ratings Tables'!$B$4:$F$4,FALSE)),"")</f>
        <v>Medium</v>
      </c>
      <c r="U7" s="84" t="s">
        <v>61</v>
      </c>
      <c r="V7" s="28" t="str">
        <f>IFERROR(INDEX(Consequences,MATCH(U7,'Ratings Tables'!$A$5:$A$9,FALSE),MATCH(P7,'Ratings Tables'!$B$4:$F$4,FALSE)),"")</f>
        <v>Medium</v>
      </c>
      <c r="W7" s="106"/>
      <c r="X7" s="106"/>
      <c r="Y7" s="106"/>
    </row>
    <row r="8" spans="1:31" s="85" customFormat="1" ht="74.25" customHeight="1" x14ac:dyDescent="0.2">
      <c r="A8" s="113">
        <v>5.05</v>
      </c>
      <c r="B8" s="87" t="s">
        <v>264</v>
      </c>
      <c r="C8" s="112" t="s">
        <v>274</v>
      </c>
      <c r="D8" s="26" t="s">
        <v>273</v>
      </c>
      <c r="E8" s="112" t="s">
        <v>281</v>
      </c>
      <c r="F8" s="84" t="s">
        <v>47</v>
      </c>
      <c r="G8" s="84" t="s">
        <v>61</v>
      </c>
      <c r="H8" s="28" t="str">
        <f>IFERROR(INDEX(Consequences,MATCH(G8,'Ratings Tables'!$A$5:$A$9,FALSE),MATCH(F8,'Ratings Tables'!$B$4:$F$4,FALSE)),"")</f>
        <v>High</v>
      </c>
      <c r="I8" s="84" t="s">
        <v>61</v>
      </c>
      <c r="J8" s="28" t="str">
        <f>IFERROR(INDEX(Consequences,MATCH(I8,'Ratings Tables'!$A$5:$A$9,FALSE),MATCH(F8,'Ratings Tables'!$B$4:$F$4,FALSE)),"")</f>
        <v>High</v>
      </c>
      <c r="K8" s="84" t="s">
        <v>61</v>
      </c>
      <c r="L8" s="28" t="str">
        <f>IFERROR(INDEX(Consequences,MATCH(K8,'Ratings Tables'!$A$5:$A$9,FALSE),MATCH(F8,'Ratings Tables'!$B$4:$F$4,FALSE)),"")</f>
        <v>High</v>
      </c>
      <c r="M8" s="27"/>
      <c r="N8" s="27"/>
      <c r="O8" s="116"/>
      <c r="P8" s="84"/>
      <c r="Q8" s="84"/>
      <c r="R8" s="122" t="s">
        <v>357</v>
      </c>
      <c r="S8" s="84"/>
      <c r="T8" s="122" t="s">
        <v>357</v>
      </c>
      <c r="U8" s="84"/>
      <c r="V8" s="122" t="s">
        <v>357</v>
      </c>
      <c r="W8" s="106"/>
      <c r="X8" s="106"/>
      <c r="Y8" s="109" t="s">
        <v>324</v>
      </c>
    </row>
    <row r="9" spans="1:31" ht="56.25" x14ac:dyDescent="0.2">
      <c r="A9" s="31">
        <v>5.0599999999999996</v>
      </c>
      <c r="B9" s="87" t="s">
        <v>264</v>
      </c>
      <c r="C9" s="112" t="s">
        <v>118</v>
      </c>
      <c r="D9" s="26" t="s">
        <v>271</v>
      </c>
      <c r="E9" s="112" t="s">
        <v>237</v>
      </c>
      <c r="F9" s="84" t="s">
        <v>49</v>
      </c>
      <c r="G9" s="84" t="s">
        <v>62</v>
      </c>
      <c r="H9" s="28" t="str">
        <f>IFERROR(INDEX(Consequences,MATCH(G9,'Ratings Tables'!$A$5:$A$9,FALSE),MATCH(F9,'Ratings Tables'!$B$4:$F$4,FALSE)),"")</f>
        <v>Low</v>
      </c>
      <c r="I9" s="84" t="s">
        <v>61</v>
      </c>
      <c r="J9" s="28" t="str">
        <f>IFERROR(INDEX(Consequences,MATCH(I9,'Ratings Tables'!$A$5:$A$9,FALSE),MATCH(F9,'Ratings Tables'!$B$4:$F$4,FALSE)),"")</f>
        <v>Medium</v>
      </c>
      <c r="K9" s="84" t="s">
        <v>61</v>
      </c>
      <c r="L9" s="28" t="str">
        <f>IFERROR(INDEX(Consequences,MATCH(K9,'Ratings Tables'!$A$5:$A$9,FALSE),MATCH(F9,'Ratings Tables'!$B$4:$F$4,FALSE)),"")</f>
        <v>Medium</v>
      </c>
      <c r="M9" s="112" t="s">
        <v>145</v>
      </c>
      <c r="N9" s="112"/>
      <c r="O9" s="116"/>
      <c r="P9" s="84" t="s">
        <v>49</v>
      </c>
      <c r="Q9" s="84" t="s">
        <v>62</v>
      </c>
      <c r="R9" s="28" t="str">
        <f>IFERROR(INDEX(Consequences,MATCH(Q9,'Ratings Tables'!$A$5:$A$9,FALSE),MATCH(P9,'Ratings Tables'!$B$4:$F$4,FALSE)),"")</f>
        <v>Low</v>
      </c>
      <c r="S9" s="84" t="s">
        <v>61</v>
      </c>
      <c r="T9" s="28" t="str">
        <f>IFERROR(INDEX(Consequences,MATCH(S9,'Ratings Tables'!$A$5:$A$9,FALSE),MATCH(P9,'Ratings Tables'!$B$4:$F$4,FALSE)),"")</f>
        <v>Medium</v>
      </c>
      <c r="U9" s="84" t="s">
        <v>61</v>
      </c>
      <c r="V9" s="28" t="str">
        <f>IFERROR(INDEX(Consequences,MATCH(U9,'Ratings Tables'!$A$5:$A$9,FALSE),MATCH(P9,'Ratings Tables'!$B$4:$F$4,FALSE)),"")</f>
        <v>Medium</v>
      </c>
      <c r="W9" s="106"/>
      <c r="X9" s="106"/>
      <c r="Y9" s="106"/>
    </row>
    <row r="10" spans="1:31" ht="63" customHeight="1" x14ac:dyDescent="0.2">
      <c r="A10" s="113">
        <v>5.07</v>
      </c>
      <c r="B10" s="87" t="s">
        <v>270</v>
      </c>
      <c r="C10" s="112" t="s">
        <v>279</v>
      </c>
      <c r="D10" s="26" t="s">
        <v>275</v>
      </c>
      <c r="E10" s="112" t="s">
        <v>278</v>
      </c>
      <c r="F10" s="84" t="s">
        <v>47</v>
      </c>
      <c r="G10" s="84" t="s">
        <v>61</v>
      </c>
      <c r="H10" s="28" t="str">
        <f>IFERROR(INDEX(Consequences,MATCH(G10,'Ratings Tables'!$A$5:$A$9,FALSE),MATCH(F10,'Ratings Tables'!$B$4:$F$4,FALSE)),"")</f>
        <v>High</v>
      </c>
      <c r="I10" s="84" t="s">
        <v>60</v>
      </c>
      <c r="J10" s="28" t="str">
        <f>IFERROR(INDEX(Consequences,MATCH(I10,'Ratings Tables'!$A$5:$A$9,FALSE),MATCH(F10,'Ratings Tables'!$B$4:$F$4,FALSE)),"")</f>
        <v>Extreme</v>
      </c>
      <c r="K10" s="84" t="s">
        <v>60</v>
      </c>
      <c r="L10" s="28" t="str">
        <f>IFERROR(INDEX(Consequences,MATCH(K10,'Ratings Tables'!$A$5:$A$9,FALSE),MATCH(F10,'Ratings Tables'!$B$4:$F$4,FALSE)),"")</f>
        <v>Extreme</v>
      </c>
      <c r="M10" s="27"/>
      <c r="N10" s="27"/>
      <c r="O10" s="112"/>
      <c r="P10" s="84"/>
      <c r="Q10" s="84"/>
      <c r="R10" s="122" t="s">
        <v>357</v>
      </c>
      <c r="S10" s="84"/>
      <c r="T10" s="122" t="s">
        <v>357</v>
      </c>
      <c r="U10" s="84"/>
      <c r="V10" s="122" t="s">
        <v>357</v>
      </c>
      <c r="W10" s="106"/>
      <c r="X10" s="106"/>
      <c r="Y10" s="109" t="s">
        <v>324</v>
      </c>
    </row>
    <row r="11" spans="1:31" ht="67.5" x14ac:dyDescent="0.2">
      <c r="A11" s="31">
        <v>5.08</v>
      </c>
      <c r="B11" s="87" t="s">
        <v>270</v>
      </c>
      <c r="C11" s="112" t="s">
        <v>276</v>
      </c>
      <c r="D11" s="26" t="s">
        <v>266</v>
      </c>
      <c r="E11" s="112" t="s">
        <v>277</v>
      </c>
      <c r="F11" s="84" t="s">
        <v>47</v>
      </c>
      <c r="G11" s="84" t="s">
        <v>62</v>
      </c>
      <c r="H11" s="28" t="str">
        <f>IFERROR(INDEX(Consequences,MATCH(G11,'Ratings Tables'!$A$5:$A$9,FALSE),MATCH(F11,'Ratings Tables'!$B$4:$F$4,FALSE)),"")</f>
        <v>Medium</v>
      </c>
      <c r="I11" s="84" t="s">
        <v>61</v>
      </c>
      <c r="J11" s="28" t="str">
        <f>IFERROR(INDEX(Consequences,MATCH(I11,'Ratings Tables'!$A$5:$A$9,FALSE),MATCH(F11,'Ratings Tables'!$B$4:$F$4,FALSE)),"")</f>
        <v>High</v>
      </c>
      <c r="K11" s="84" t="s">
        <v>61</v>
      </c>
      <c r="L11" s="28" t="str">
        <f>IFERROR(INDEX(Consequences,MATCH(K11,'Ratings Tables'!$A$5:$A$9,FALSE),MATCH(F11,'Ratings Tables'!$B$4:$F$4,FALSE)),"")</f>
        <v>High</v>
      </c>
      <c r="M11" s="27" t="s">
        <v>134</v>
      </c>
      <c r="N11" s="27"/>
      <c r="O11" s="112" t="s">
        <v>135</v>
      </c>
      <c r="P11" s="84" t="s">
        <v>47</v>
      </c>
      <c r="Q11" s="84" t="s">
        <v>62</v>
      </c>
      <c r="R11" s="28" t="str">
        <f>IFERROR(INDEX(Consequences,MATCH(Q11,'Ratings Tables'!$A$5:$A$9,FALSE),MATCH(P11,'Ratings Tables'!$B$4:$F$4,FALSE)),"")</f>
        <v>Medium</v>
      </c>
      <c r="S11" s="84" t="s">
        <v>61</v>
      </c>
      <c r="T11" s="28" t="str">
        <f>IFERROR(INDEX(Consequences,MATCH(S11,'Ratings Tables'!$A$5:$A$9,FALSE),MATCH(P11,'Ratings Tables'!$B$4:$F$4,FALSE)),"")</f>
        <v>High</v>
      </c>
      <c r="U11" s="84" t="s">
        <v>61</v>
      </c>
      <c r="V11" s="28" t="str">
        <f>IFERROR(INDEX(Consequences,MATCH(U11,'Ratings Tables'!$A$5:$A$9,FALSE),MATCH(P11,'Ratings Tables'!$B$4:$F$4,FALSE)),"")</f>
        <v>High</v>
      </c>
      <c r="W11" s="106"/>
      <c r="X11" s="106"/>
      <c r="Y11" s="106"/>
    </row>
    <row r="12" spans="1:31" s="2" customFormat="1" ht="78.75" customHeight="1" x14ac:dyDescent="0.2">
      <c r="A12" s="31">
        <v>5.09</v>
      </c>
      <c r="B12" s="87" t="s">
        <v>265</v>
      </c>
      <c r="C12" s="112" t="s">
        <v>220</v>
      </c>
      <c r="D12" s="26" t="s">
        <v>151</v>
      </c>
      <c r="E12" s="112" t="s">
        <v>221</v>
      </c>
      <c r="F12" s="84" t="s">
        <v>49</v>
      </c>
      <c r="G12" s="84" t="s">
        <v>61</v>
      </c>
      <c r="H12" s="28" t="str">
        <f>IFERROR(INDEX(Consequences,MATCH(G12,'Ratings Tables'!$A$5:$A$9,FALSE),MATCH(F12,'Ratings Tables'!$B$4:$F$4,FALSE)),"")</f>
        <v>Medium</v>
      </c>
      <c r="I12" s="84" t="s">
        <v>61</v>
      </c>
      <c r="J12" s="28" t="str">
        <f>IFERROR(INDEX(Consequences,MATCH(I12,'Ratings Tables'!$A$5:$A$9,FALSE),MATCH(F12,'Ratings Tables'!$B$4:$F$4,FALSE)),"")</f>
        <v>Medium</v>
      </c>
      <c r="K12" s="84" t="s">
        <v>60</v>
      </c>
      <c r="L12" s="28" t="str">
        <f>IFERROR(INDEX(Consequences,MATCH(K12,'Ratings Tables'!$A$5:$A$9,FALSE),MATCH(F12,'Ratings Tables'!$B$4:$F$4,FALSE)),"")</f>
        <v>Medium</v>
      </c>
      <c r="M12" s="112" t="s">
        <v>152</v>
      </c>
      <c r="N12" s="112"/>
      <c r="O12" s="116"/>
      <c r="P12" s="84" t="s">
        <v>49</v>
      </c>
      <c r="Q12" s="84" t="s">
        <v>61</v>
      </c>
      <c r="R12" s="28" t="str">
        <f>IFERROR(INDEX(Consequences,MATCH(Q12,'Ratings Tables'!$A$5:$A$9,FALSE),MATCH(P12,'Ratings Tables'!$B$4:$F$4,FALSE)),"")</f>
        <v>Medium</v>
      </c>
      <c r="S12" s="84" t="s">
        <v>61</v>
      </c>
      <c r="T12" s="28" t="str">
        <f>IFERROR(INDEX(Consequences,MATCH(S12,'Ratings Tables'!$A$5:$A$9,FALSE),MATCH(P12,'Ratings Tables'!$B$4:$F$4,FALSE)),"")</f>
        <v>Medium</v>
      </c>
      <c r="U12" s="84" t="s">
        <v>60</v>
      </c>
      <c r="V12" s="28" t="str">
        <f>IFERROR(INDEX(Consequences,MATCH(U12,'Ratings Tables'!$A$5:$A$9,FALSE),MATCH(P12,'Ratings Tables'!$B$4:$F$4,FALSE)),"")</f>
        <v>Medium</v>
      </c>
      <c r="W12" s="106"/>
      <c r="X12" s="106"/>
      <c r="Y12" s="106"/>
      <c r="Z12" s="14"/>
      <c r="AA12" s="13"/>
    </row>
    <row r="13" spans="1:31" s="85" customFormat="1" ht="72" customHeight="1" x14ac:dyDescent="0.2">
      <c r="A13" s="113">
        <v>5.0999999999999996</v>
      </c>
      <c r="B13" s="87" t="s">
        <v>265</v>
      </c>
      <c r="C13" s="112" t="s">
        <v>182</v>
      </c>
      <c r="D13" s="26" t="s">
        <v>268</v>
      </c>
      <c r="E13" s="112" t="s">
        <v>267</v>
      </c>
      <c r="F13" s="84" t="s">
        <v>48</v>
      </c>
      <c r="G13" s="84" t="s">
        <v>61</v>
      </c>
      <c r="H13" s="28" t="str">
        <f>IFERROR(INDEX(Consequences,MATCH(G13,'Ratings Tables'!$A$5:$A$9,FALSE),MATCH(F13,'Ratings Tables'!$B$4:$F$4,FALSE)),"")</f>
        <v>Medium</v>
      </c>
      <c r="I13" s="84" t="s">
        <v>61</v>
      </c>
      <c r="J13" s="28" t="str">
        <f>IFERROR(INDEX(Consequences,MATCH(I13,'Ratings Tables'!$A$5:$A$9,FALSE),MATCH(F13,'Ratings Tables'!$B$4:$F$4,FALSE)),"")</f>
        <v>Medium</v>
      </c>
      <c r="K13" s="84" t="s">
        <v>61</v>
      </c>
      <c r="L13" s="28" t="str">
        <f>IFERROR(INDEX(Consequences,MATCH(K13,'Ratings Tables'!$A$5:$A$9,FALSE),MATCH(F13,'Ratings Tables'!$B$4:$F$4,FALSE)),"")</f>
        <v>Medium</v>
      </c>
      <c r="M13" s="27" t="s">
        <v>35</v>
      </c>
      <c r="N13" s="27"/>
      <c r="O13" s="112" t="s">
        <v>35</v>
      </c>
      <c r="P13" s="84"/>
      <c r="Q13" s="84"/>
      <c r="R13" s="122" t="s">
        <v>355</v>
      </c>
      <c r="S13" s="84"/>
      <c r="T13" s="122" t="s">
        <v>355</v>
      </c>
      <c r="U13" s="84"/>
      <c r="V13" s="122" t="s">
        <v>355</v>
      </c>
      <c r="W13" s="106"/>
      <c r="X13" s="106"/>
      <c r="Y13" s="109" t="s">
        <v>324</v>
      </c>
    </row>
    <row r="14" spans="1:31" s="85" customFormat="1" ht="72.75" customHeight="1" x14ac:dyDescent="0.2">
      <c r="A14" s="113">
        <v>5.1100000000000003</v>
      </c>
      <c r="B14" s="87" t="s">
        <v>265</v>
      </c>
      <c r="C14" s="112" t="s">
        <v>182</v>
      </c>
      <c r="D14" s="26" t="s">
        <v>269</v>
      </c>
      <c r="E14" s="112" t="s">
        <v>267</v>
      </c>
      <c r="F14" s="84" t="s">
        <v>47</v>
      </c>
      <c r="G14" s="84" t="s">
        <v>62</v>
      </c>
      <c r="H14" s="28" t="str">
        <f>IFERROR(INDEX(Consequences,MATCH(G14,'Ratings Tables'!$A$5:$A$9,FALSE),MATCH(F14,'Ratings Tables'!$B$4:$F$4,FALSE)),"")</f>
        <v>Medium</v>
      </c>
      <c r="I14" s="84" t="s">
        <v>62</v>
      </c>
      <c r="J14" s="28" t="str">
        <f>IFERROR(INDEX(Consequences,MATCH(I14,'Ratings Tables'!$A$5:$A$9,FALSE),MATCH(F14,'Ratings Tables'!$B$4:$F$4,FALSE)),"")</f>
        <v>Medium</v>
      </c>
      <c r="K14" s="84" t="s">
        <v>62</v>
      </c>
      <c r="L14" s="28" t="str">
        <f>IFERROR(INDEX(Consequences,MATCH(K14,'Ratings Tables'!$A$5:$A$9,FALSE),MATCH(F14,'Ratings Tables'!$B$4:$F$4,FALSE)),"")</f>
        <v>Medium</v>
      </c>
      <c r="M14" s="27" t="s">
        <v>35</v>
      </c>
      <c r="N14" s="27"/>
      <c r="O14" s="112" t="s">
        <v>35</v>
      </c>
      <c r="P14" s="84"/>
      <c r="Q14" s="84"/>
      <c r="R14" s="122" t="s">
        <v>355</v>
      </c>
      <c r="S14" s="84"/>
      <c r="T14" s="122" t="s">
        <v>355</v>
      </c>
      <c r="U14" s="84"/>
      <c r="V14" s="122" t="s">
        <v>355</v>
      </c>
      <c r="W14" s="106"/>
      <c r="X14" s="106"/>
      <c r="Y14" s="109" t="s">
        <v>324</v>
      </c>
    </row>
    <row r="15" spans="1:31" s="85" customFormat="1" ht="83.25" customHeight="1" x14ac:dyDescent="0.2">
      <c r="A15" s="113">
        <v>5.12</v>
      </c>
      <c r="B15" s="87" t="s">
        <v>55</v>
      </c>
      <c r="C15" s="112" t="s">
        <v>288</v>
      </c>
      <c r="D15" s="26" t="s">
        <v>289</v>
      </c>
      <c r="E15" s="112" t="s">
        <v>283</v>
      </c>
      <c r="F15" s="84" t="s">
        <v>49</v>
      </c>
      <c r="G15" s="84" t="s">
        <v>60</v>
      </c>
      <c r="H15" s="28" t="str">
        <f>IFERROR(INDEX(Consequences,MATCH(G15,'Ratings Tables'!$A$5:$A$9,FALSE),MATCH(F15,'Ratings Tables'!$B$4:$F$4,FALSE)),"")</f>
        <v>Medium</v>
      </c>
      <c r="I15" s="84" t="s">
        <v>60</v>
      </c>
      <c r="J15" s="28" t="str">
        <f>IFERROR(INDEX(Consequences,MATCH(I15,'Ratings Tables'!$A$5:$A$9,FALSE),MATCH(F15,'Ratings Tables'!$B$4:$F$4,FALSE)),"")</f>
        <v>Medium</v>
      </c>
      <c r="K15" s="84" t="s">
        <v>60</v>
      </c>
      <c r="L15" s="28" t="str">
        <f>IFERROR(INDEX(Consequences,MATCH(K15,'Ratings Tables'!$A$5:$A$9,FALSE),MATCH(F15,'Ratings Tables'!$B$4:$F$4,FALSE)),"")</f>
        <v>Medium</v>
      </c>
      <c r="M15" s="27" t="s">
        <v>35</v>
      </c>
      <c r="N15" s="27"/>
      <c r="O15" s="112" t="s">
        <v>35</v>
      </c>
      <c r="P15" s="84" t="s">
        <v>48</v>
      </c>
      <c r="Q15" s="84" t="s">
        <v>60</v>
      </c>
      <c r="R15" s="28" t="str">
        <f>IFERROR(INDEX(Consequences,MATCH(Q15,'Ratings Tables'!$A$5:$A$9,FALSE),MATCH(P15,'Ratings Tables'!$B$4:$F$4,FALSE)),"")</f>
        <v>High</v>
      </c>
      <c r="S15" s="84" t="s">
        <v>60</v>
      </c>
      <c r="T15" s="28" t="str">
        <f>IFERROR(INDEX(Consequences,MATCH(S15,'Ratings Tables'!$A$5:$A$9,FALSE),MATCH(P15,'Ratings Tables'!$B$4:$F$4,FALSE)),"")</f>
        <v>High</v>
      </c>
      <c r="U15" s="84" t="s">
        <v>60</v>
      </c>
      <c r="V15" s="28" t="str">
        <f>IFERROR(INDEX(Consequences,MATCH(U15,'Ratings Tables'!$A$5:$A$9,FALSE),MATCH(P15,'Ratings Tables'!$B$4:$F$4,FALSE)),"")</f>
        <v>High</v>
      </c>
      <c r="W15" s="110" t="s">
        <v>344</v>
      </c>
      <c r="X15" s="110"/>
      <c r="Y15" s="110" t="s">
        <v>345</v>
      </c>
    </row>
    <row r="17" spans="1:1" x14ac:dyDescent="0.2">
      <c r="A17" s="123" t="s">
        <v>35</v>
      </c>
    </row>
  </sheetData>
  <mergeCells count="5">
    <mergeCell ref="W1:Y2"/>
    <mergeCell ref="M1:O2"/>
    <mergeCell ref="P1:V2"/>
    <mergeCell ref="A1:E2"/>
    <mergeCell ref="F1:L2"/>
  </mergeCells>
  <conditionalFormatting sqref="G4:L15">
    <cfRule type="cellIs" dxfId="159" priority="229" stopIfTrue="1" operator="equal">
      <formula>"Low"</formula>
    </cfRule>
    <cfRule type="cellIs" dxfId="158" priority="230" stopIfTrue="1" operator="equal">
      <formula>"Extreme"</formula>
    </cfRule>
    <cfRule type="cellIs" dxfId="157" priority="231" stopIfTrue="1" operator="equal">
      <formula>"High"</formula>
    </cfRule>
    <cfRule type="cellIs" dxfId="156" priority="232" stopIfTrue="1" operator="equal">
      <formula>"Medium"</formula>
    </cfRule>
  </conditionalFormatting>
  <conditionalFormatting sqref="Q15:Y15 Q7:V7 Q9:V9 Q11:V12 Q4:V5">
    <cfRule type="cellIs" dxfId="155" priority="169" stopIfTrue="1" operator="equal">
      <formula>"Low"</formula>
    </cfRule>
    <cfRule type="cellIs" dxfId="154" priority="170" stopIfTrue="1" operator="equal">
      <formula>"Extreme"</formula>
    </cfRule>
    <cfRule type="cellIs" dxfId="153" priority="171" stopIfTrue="1" operator="equal">
      <formula>"High"</formula>
    </cfRule>
    <cfRule type="cellIs" dxfId="152" priority="172" stopIfTrue="1" operator="equal">
      <formula>"Medium"</formula>
    </cfRule>
  </conditionalFormatting>
  <conditionalFormatting sqref="W4:Y12">
    <cfRule type="cellIs" dxfId="151" priority="133" stopIfTrue="1" operator="equal">
      <formula>"Low"</formula>
    </cfRule>
    <cfRule type="cellIs" dxfId="150" priority="134" stopIfTrue="1" operator="equal">
      <formula>"Extreme"</formula>
    </cfRule>
    <cfRule type="cellIs" dxfId="149" priority="135" stopIfTrue="1" operator="equal">
      <formula>"High"</formula>
    </cfRule>
    <cfRule type="cellIs" dxfId="148" priority="136" stopIfTrue="1" operator="equal">
      <formula>"Medium"</formula>
    </cfRule>
  </conditionalFormatting>
  <conditionalFormatting sqref="Q6:V6">
    <cfRule type="cellIs" dxfId="59" priority="101" stopIfTrue="1" operator="equal">
      <formula>"Low"</formula>
    </cfRule>
    <cfRule type="cellIs" dxfId="58" priority="102" stopIfTrue="1" operator="equal">
      <formula>"Extreme"</formula>
    </cfRule>
    <cfRule type="cellIs" dxfId="57" priority="103" stopIfTrue="1" operator="equal">
      <formula>"High"</formula>
    </cfRule>
    <cfRule type="cellIs" dxfId="56" priority="104" stopIfTrue="1" operator="equal">
      <formula>"Medium"</formula>
    </cfRule>
  </conditionalFormatting>
  <conditionalFormatting sqref="Q8 S8 U8">
    <cfRule type="cellIs" dxfId="147" priority="97" stopIfTrue="1" operator="equal">
      <formula>"Low"</formula>
    </cfRule>
    <cfRule type="cellIs" dxfId="146" priority="98" stopIfTrue="1" operator="equal">
      <formula>"Extreme"</formula>
    </cfRule>
    <cfRule type="cellIs" dxfId="145" priority="99" stopIfTrue="1" operator="equal">
      <formula>"High"</formula>
    </cfRule>
    <cfRule type="cellIs" dxfId="144" priority="100" stopIfTrue="1" operator="equal">
      <formula>"Medium"</formula>
    </cfRule>
  </conditionalFormatting>
  <conditionalFormatting sqref="Q10 S10 U10">
    <cfRule type="cellIs" dxfId="143" priority="93" stopIfTrue="1" operator="equal">
      <formula>"Low"</formula>
    </cfRule>
    <cfRule type="cellIs" dxfId="142" priority="94" stopIfTrue="1" operator="equal">
      <formula>"Extreme"</formula>
    </cfRule>
    <cfRule type="cellIs" dxfId="141" priority="95" stopIfTrue="1" operator="equal">
      <formula>"High"</formula>
    </cfRule>
    <cfRule type="cellIs" dxfId="140" priority="96" stopIfTrue="1" operator="equal">
      <formula>"Medium"</formula>
    </cfRule>
  </conditionalFormatting>
  <conditionalFormatting sqref="W13:Y13">
    <cfRule type="cellIs" dxfId="139" priority="89" stopIfTrue="1" operator="equal">
      <formula>"Low"</formula>
    </cfRule>
    <cfRule type="cellIs" dxfId="138" priority="90" stopIfTrue="1" operator="equal">
      <formula>"Extreme"</formula>
    </cfRule>
    <cfRule type="cellIs" dxfId="137" priority="91" stopIfTrue="1" operator="equal">
      <formula>"High"</formula>
    </cfRule>
    <cfRule type="cellIs" dxfId="136" priority="92" stopIfTrue="1" operator="equal">
      <formula>"Medium"</formula>
    </cfRule>
  </conditionalFormatting>
  <conditionalFormatting sqref="Q13 S13 U13">
    <cfRule type="cellIs" dxfId="135" priority="85" stopIfTrue="1" operator="equal">
      <formula>"Low"</formula>
    </cfRule>
    <cfRule type="cellIs" dxfId="134" priority="86" stopIfTrue="1" operator="equal">
      <formula>"Extreme"</formula>
    </cfRule>
    <cfRule type="cellIs" dxfId="133" priority="87" stopIfTrue="1" operator="equal">
      <formula>"High"</formula>
    </cfRule>
    <cfRule type="cellIs" dxfId="132" priority="88" stopIfTrue="1" operator="equal">
      <formula>"Medium"</formula>
    </cfRule>
  </conditionalFormatting>
  <conditionalFormatting sqref="W14:Y14">
    <cfRule type="cellIs" dxfId="131" priority="81" stopIfTrue="1" operator="equal">
      <formula>"Low"</formula>
    </cfRule>
    <cfRule type="cellIs" dxfId="130" priority="82" stopIfTrue="1" operator="equal">
      <formula>"Extreme"</formula>
    </cfRule>
    <cfRule type="cellIs" dxfId="129" priority="83" stopIfTrue="1" operator="equal">
      <formula>"High"</formula>
    </cfRule>
    <cfRule type="cellIs" dxfId="128" priority="84" stopIfTrue="1" operator="equal">
      <formula>"Medium"</formula>
    </cfRule>
  </conditionalFormatting>
  <conditionalFormatting sqref="Q14 S14 U14">
    <cfRule type="cellIs" dxfId="127" priority="77" stopIfTrue="1" operator="equal">
      <formula>"Low"</formula>
    </cfRule>
    <cfRule type="cellIs" dxfId="126" priority="78" stopIfTrue="1" operator="equal">
      <formula>"Extreme"</formula>
    </cfRule>
    <cfRule type="cellIs" dxfId="125" priority="79" stopIfTrue="1" operator="equal">
      <formula>"High"</formula>
    </cfRule>
    <cfRule type="cellIs" dxfId="124" priority="80" stopIfTrue="1" operator="equal">
      <formula>"Medium"</formula>
    </cfRule>
  </conditionalFormatting>
  <conditionalFormatting sqref="P5">
    <cfRule type="cellIs" dxfId="123" priority="73" stopIfTrue="1" operator="equal">
      <formula>"Low"</formula>
    </cfRule>
    <cfRule type="cellIs" dxfId="122" priority="74" stopIfTrue="1" operator="equal">
      <formula>"Extreme"</formula>
    </cfRule>
    <cfRule type="cellIs" dxfId="121" priority="75" stopIfTrue="1" operator="equal">
      <formula>"High"</formula>
    </cfRule>
    <cfRule type="cellIs" dxfId="120" priority="76" stopIfTrue="1" operator="equal">
      <formula>"Medium"</formula>
    </cfRule>
  </conditionalFormatting>
  <conditionalFormatting sqref="R13">
    <cfRule type="cellIs" dxfId="107" priority="57" stopIfTrue="1" operator="equal">
      <formula>"Low"</formula>
    </cfRule>
    <cfRule type="cellIs" dxfId="106" priority="58" stopIfTrue="1" operator="equal">
      <formula>"Extreme"</formula>
    </cfRule>
    <cfRule type="cellIs" dxfId="105" priority="59" stopIfTrue="1" operator="equal">
      <formula>"High"</formula>
    </cfRule>
    <cfRule type="cellIs" dxfId="104" priority="60" stopIfTrue="1" operator="equal">
      <formula>"Medium"</formula>
    </cfRule>
  </conditionalFormatting>
  <conditionalFormatting sqref="T13">
    <cfRule type="cellIs" dxfId="103" priority="53" stopIfTrue="1" operator="equal">
      <formula>"Low"</formula>
    </cfRule>
    <cfRule type="cellIs" dxfId="102" priority="54" stopIfTrue="1" operator="equal">
      <formula>"Extreme"</formula>
    </cfRule>
    <cfRule type="cellIs" dxfId="101" priority="55" stopIfTrue="1" operator="equal">
      <formula>"High"</formula>
    </cfRule>
    <cfRule type="cellIs" dxfId="100" priority="56" stopIfTrue="1" operator="equal">
      <formula>"Medium"</formula>
    </cfRule>
  </conditionalFormatting>
  <conditionalFormatting sqref="V13">
    <cfRule type="cellIs" dxfId="99" priority="49" stopIfTrue="1" operator="equal">
      <formula>"Low"</formula>
    </cfRule>
    <cfRule type="cellIs" dxfId="98" priority="50" stopIfTrue="1" operator="equal">
      <formula>"Extreme"</formula>
    </cfRule>
    <cfRule type="cellIs" dxfId="97" priority="51" stopIfTrue="1" operator="equal">
      <formula>"High"</formula>
    </cfRule>
    <cfRule type="cellIs" dxfId="96" priority="52" stopIfTrue="1" operator="equal">
      <formula>"Medium"</formula>
    </cfRule>
  </conditionalFormatting>
  <conditionalFormatting sqref="R14">
    <cfRule type="cellIs" dxfId="95" priority="45" stopIfTrue="1" operator="equal">
      <formula>"Low"</formula>
    </cfRule>
    <cfRule type="cellIs" dxfId="94" priority="46" stopIfTrue="1" operator="equal">
      <formula>"Extreme"</formula>
    </cfRule>
    <cfRule type="cellIs" dxfId="93" priority="47" stopIfTrue="1" operator="equal">
      <formula>"High"</formula>
    </cfRule>
    <cfRule type="cellIs" dxfId="92" priority="48" stopIfTrue="1" operator="equal">
      <formula>"Medium"</formula>
    </cfRule>
  </conditionalFormatting>
  <conditionalFormatting sqref="T14">
    <cfRule type="cellIs" dxfId="91" priority="41" stopIfTrue="1" operator="equal">
      <formula>"Low"</formula>
    </cfRule>
    <cfRule type="cellIs" dxfId="90" priority="42" stopIfTrue="1" operator="equal">
      <formula>"Extreme"</formula>
    </cfRule>
    <cfRule type="cellIs" dxfId="89" priority="43" stopIfTrue="1" operator="equal">
      <formula>"High"</formula>
    </cfRule>
    <cfRule type="cellIs" dxfId="88" priority="44" stopIfTrue="1" operator="equal">
      <formula>"Medium"</formula>
    </cfRule>
  </conditionalFormatting>
  <conditionalFormatting sqref="V14">
    <cfRule type="cellIs" dxfId="87" priority="37" stopIfTrue="1" operator="equal">
      <formula>"Low"</formula>
    </cfRule>
    <cfRule type="cellIs" dxfId="86" priority="38" stopIfTrue="1" operator="equal">
      <formula>"Extreme"</formula>
    </cfRule>
    <cfRule type="cellIs" dxfId="85" priority="39" stopIfTrue="1" operator="equal">
      <formula>"High"</formula>
    </cfRule>
    <cfRule type="cellIs" dxfId="84" priority="40" stopIfTrue="1" operator="equal">
      <formula>"Medium"</formula>
    </cfRule>
  </conditionalFormatting>
  <conditionalFormatting sqref="R8">
    <cfRule type="cellIs" dxfId="47" priority="21" stopIfTrue="1" operator="equal">
      <formula>"Low"</formula>
    </cfRule>
    <cfRule type="cellIs" dxfId="46" priority="22" stopIfTrue="1" operator="equal">
      <formula>"Extreme"</formula>
    </cfRule>
    <cfRule type="cellIs" dxfId="45" priority="23" stopIfTrue="1" operator="equal">
      <formula>"High"</formula>
    </cfRule>
    <cfRule type="cellIs" dxfId="44" priority="24" stopIfTrue="1" operator="equal">
      <formula>"Medium"</formula>
    </cfRule>
  </conditionalFormatting>
  <conditionalFormatting sqref="T8">
    <cfRule type="cellIs" dxfId="39" priority="17" stopIfTrue="1" operator="equal">
      <formula>"Low"</formula>
    </cfRule>
    <cfRule type="cellIs" dxfId="38" priority="18" stopIfTrue="1" operator="equal">
      <formula>"Extreme"</formula>
    </cfRule>
    <cfRule type="cellIs" dxfId="37" priority="19" stopIfTrue="1" operator="equal">
      <formula>"High"</formula>
    </cfRule>
    <cfRule type="cellIs" dxfId="36" priority="20" stopIfTrue="1" operator="equal">
      <formula>"Medium"</formula>
    </cfRule>
  </conditionalFormatting>
  <conditionalFormatting sqref="V8">
    <cfRule type="cellIs" dxfId="31" priority="13" stopIfTrue="1" operator="equal">
      <formula>"Low"</formula>
    </cfRule>
    <cfRule type="cellIs" dxfId="30" priority="14" stopIfTrue="1" operator="equal">
      <formula>"Extreme"</formula>
    </cfRule>
    <cfRule type="cellIs" dxfId="29" priority="15" stopIfTrue="1" operator="equal">
      <formula>"High"</formula>
    </cfRule>
    <cfRule type="cellIs" dxfId="28" priority="16" stopIfTrue="1" operator="equal">
      <formula>"Medium"</formula>
    </cfRule>
  </conditionalFormatting>
  <conditionalFormatting sqref="R10">
    <cfRule type="cellIs" dxfId="23" priority="9" stopIfTrue="1" operator="equal">
      <formula>"Low"</formula>
    </cfRule>
    <cfRule type="cellIs" dxfId="22" priority="10" stopIfTrue="1" operator="equal">
      <formula>"Extreme"</formula>
    </cfRule>
    <cfRule type="cellIs" dxfId="21" priority="11" stopIfTrue="1" operator="equal">
      <formula>"High"</formula>
    </cfRule>
    <cfRule type="cellIs" dxfId="20" priority="12" stopIfTrue="1" operator="equal">
      <formula>"Medium"</formula>
    </cfRule>
  </conditionalFormatting>
  <conditionalFormatting sqref="T10">
    <cfRule type="cellIs" dxfId="15" priority="5" stopIfTrue="1" operator="equal">
      <formula>"Low"</formula>
    </cfRule>
    <cfRule type="cellIs" dxfId="14" priority="6" stopIfTrue="1" operator="equal">
      <formula>"Extreme"</formula>
    </cfRule>
    <cfRule type="cellIs" dxfId="13" priority="7" stopIfTrue="1" operator="equal">
      <formula>"High"</formula>
    </cfRule>
    <cfRule type="cellIs" dxfId="12" priority="8" stopIfTrue="1" operator="equal">
      <formula>"Medium"</formula>
    </cfRule>
  </conditionalFormatting>
  <conditionalFormatting sqref="V10">
    <cfRule type="cellIs" dxfId="7" priority="1" stopIfTrue="1" operator="equal">
      <formula>"Low"</formula>
    </cfRule>
    <cfRule type="cellIs" dxfId="6" priority="2" stopIfTrue="1" operator="equal">
      <formula>"Extreme"</formula>
    </cfRule>
    <cfRule type="cellIs" dxfId="5" priority="3" stopIfTrue="1" operator="equal">
      <formula>"High"</formula>
    </cfRule>
    <cfRule type="cellIs" dxfId="4" priority="4" stopIfTrue="1" operator="equal">
      <formula>"Medium"</formula>
    </cfRule>
  </conditionalFormatting>
  <dataValidations count="4">
    <dataValidation type="list" allowBlank="1" showInputMessage="1" showErrorMessage="1" sqref="G4:G15 Q4:Q15 S4:S15 U4:U15 K4:K15 I4:I15">
      <formula1>$AA$3:$AE$3</formula1>
    </dataValidation>
    <dataValidation type="list" allowBlank="1" showInputMessage="1" showErrorMessage="1" sqref="F4:F15 P4:P15">
      <formula1>$AA$2:$AE$2</formula1>
    </dataValidation>
    <dataValidation type="list" allowBlank="1" showInputMessage="1" showErrorMessage="1" sqref="B4:B14">
      <formula1>$AA$4:$AD$4</formula1>
    </dataValidation>
    <dataValidation type="list" allowBlank="1" showInputMessage="1" showErrorMessage="1" sqref="B15">
      <formula1>$AA$4:$AE$4</formula1>
    </dataValidation>
  </dataValidations>
  <pageMargins left="0.7" right="0.7" top="0.75" bottom="0.75" header="0.3" footer="0.3"/>
  <pageSetup paperSize="9" scale="69" fitToHeight="0" orientation="landscape" r:id="rId1"/>
  <headerFooter>
    <oddHeader>&amp;LRisk Register&amp;RNorth East Greenhouse Alliance</oddHeader>
    <oddFooter>&amp;LNEGHA, 2011&amp;RPage &amp;P of &amp;N
&amp;D,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zoomScaleNormal="100" workbookViewId="0">
      <selection activeCell="C4" sqref="C4"/>
    </sheetView>
  </sheetViews>
  <sheetFormatPr defaultRowHeight="11.25" x14ac:dyDescent="0.2"/>
  <cols>
    <col min="1" max="1" width="5.7109375" style="3" bestFit="1" customWidth="1"/>
    <col min="2" max="2" width="13" style="3" customWidth="1"/>
    <col min="3" max="3" width="23.140625" style="4" customWidth="1"/>
    <col min="4" max="5" width="20.28515625" style="4" customWidth="1"/>
    <col min="6" max="6" width="12.7109375" style="5" hidden="1" customWidth="1"/>
    <col min="7" max="7" width="10.7109375" style="5" hidden="1" customWidth="1"/>
    <col min="8" max="12" width="10.7109375" style="2" hidden="1" customWidth="1"/>
    <col min="13" max="13" width="26.7109375" style="2" hidden="1" customWidth="1"/>
    <col min="14" max="14" width="16.28515625" style="2" hidden="1" customWidth="1"/>
    <col min="15" max="15" width="33" style="2" hidden="1" customWidth="1"/>
    <col min="16" max="16" width="13.140625" style="2" customWidth="1"/>
    <col min="17" max="22" width="10.28515625" style="2" customWidth="1"/>
    <col min="23" max="23" width="12" style="2" customWidth="1"/>
    <col min="24" max="24" width="12.140625" style="2" customWidth="1"/>
    <col min="25" max="25" width="11.85546875" style="2" customWidth="1"/>
    <col min="26" max="26" width="10.28515625" style="2" customWidth="1"/>
    <col min="27" max="31" width="0" style="2" hidden="1" customWidth="1"/>
    <col min="32" max="16384" width="9.140625" style="2"/>
  </cols>
  <sheetData>
    <row r="1" spans="1:31" ht="29.25" customHeight="1" x14ac:dyDescent="0.2">
      <c r="A1" s="162" t="s">
        <v>290</v>
      </c>
      <c r="B1" s="160"/>
      <c r="C1" s="160"/>
      <c r="D1" s="160"/>
      <c r="E1" s="161"/>
      <c r="F1" s="166" t="s">
        <v>303</v>
      </c>
      <c r="G1" s="167"/>
      <c r="H1" s="167"/>
      <c r="I1" s="167"/>
      <c r="J1" s="167"/>
      <c r="K1" s="167"/>
      <c r="L1" s="168"/>
      <c r="M1" s="135" t="s">
        <v>304</v>
      </c>
      <c r="N1" s="136"/>
      <c r="O1" s="137"/>
      <c r="P1" s="141" t="s">
        <v>305</v>
      </c>
      <c r="Q1" s="142"/>
      <c r="R1" s="142"/>
      <c r="S1" s="142"/>
      <c r="T1" s="142"/>
      <c r="U1" s="142"/>
      <c r="V1" s="142"/>
      <c r="W1" s="135" t="s">
        <v>306</v>
      </c>
      <c r="X1" s="136"/>
      <c r="Y1" s="137"/>
    </row>
    <row r="2" spans="1:31" ht="22.5" customHeight="1" x14ac:dyDescent="0.2">
      <c r="A2" s="164"/>
      <c r="B2" s="155"/>
      <c r="C2" s="155"/>
      <c r="D2" s="155"/>
      <c r="E2" s="165"/>
      <c r="F2" s="169"/>
      <c r="G2" s="130"/>
      <c r="H2" s="130"/>
      <c r="I2" s="130"/>
      <c r="J2" s="130"/>
      <c r="K2" s="130"/>
      <c r="L2" s="131"/>
      <c r="M2" s="138"/>
      <c r="N2" s="139"/>
      <c r="O2" s="140"/>
      <c r="P2" s="142"/>
      <c r="Q2" s="142"/>
      <c r="R2" s="142"/>
      <c r="S2" s="142"/>
      <c r="T2" s="142"/>
      <c r="U2" s="142"/>
      <c r="V2" s="142"/>
      <c r="W2" s="138"/>
      <c r="X2" s="139"/>
      <c r="Y2" s="140"/>
      <c r="Z2" s="34"/>
      <c r="AA2" s="13" t="s">
        <v>50</v>
      </c>
      <c r="AB2" s="13" t="s">
        <v>49</v>
      </c>
      <c r="AC2" s="13" t="s">
        <v>48</v>
      </c>
      <c r="AD2" s="13" t="s">
        <v>47</v>
      </c>
      <c r="AE2" s="13" t="s">
        <v>46</v>
      </c>
    </row>
    <row r="3" spans="1:31" s="1" customFormat="1" ht="28.5" customHeight="1" x14ac:dyDescent="0.2">
      <c r="A3" s="124" t="s">
        <v>36</v>
      </c>
      <c r="B3" s="94" t="s">
        <v>37</v>
      </c>
      <c r="C3" s="94" t="s">
        <v>39</v>
      </c>
      <c r="D3" s="94" t="s">
        <v>38</v>
      </c>
      <c r="E3" s="101" t="s">
        <v>10</v>
      </c>
      <c r="F3" s="95" t="s">
        <v>10</v>
      </c>
      <c r="G3" s="95" t="s">
        <v>40</v>
      </c>
      <c r="H3" s="96" t="s">
        <v>41</v>
      </c>
      <c r="I3" s="95" t="s">
        <v>56</v>
      </c>
      <c r="J3" s="96" t="s">
        <v>42</v>
      </c>
      <c r="K3" s="95" t="s">
        <v>57</v>
      </c>
      <c r="L3" s="100" t="s">
        <v>43</v>
      </c>
      <c r="M3" s="107" t="s">
        <v>9</v>
      </c>
      <c r="N3" s="107" t="s">
        <v>81</v>
      </c>
      <c r="O3" s="107" t="s">
        <v>44</v>
      </c>
      <c r="P3" s="104" t="s">
        <v>10</v>
      </c>
      <c r="Q3" s="104" t="s">
        <v>40</v>
      </c>
      <c r="R3" s="105" t="s">
        <v>41</v>
      </c>
      <c r="S3" s="104" t="s">
        <v>56</v>
      </c>
      <c r="T3" s="105" t="s">
        <v>42</v>
      </c>
      <c r="U3" s="104" t="s">
        <v>57</v>
      </c>
      <c r="V3" s="105" t="s">
        <v>43</v>
      </c>
      <c r="W3" s="103" t="s">
        <v>9</v>
      </c>
      <c r="X3" s="103" t="s">
        <v>81</v>
      </c>
      <c r="Y3" s="103" t="s">
        <v>44</v>
      </c>
      <c r="Z3" s="34"/>
      <c r="AA3" s="13" t="s">
        <v>59</v>
      </c>
      <c r="AB3" s="13" t="s">
        <v>60</v>
      </c>
      <c r="AC3" s="13" t="s">
        <v>61</v>
      </c>
      <c r="AD3" s="13" t="s">
        <v>62</v>
      </c>
      <c r="AE3" s="13" t="s">
        <v>63</v>
      </c>
    </row>
    <row r="4" spans="1:31" ht="66.75" customHeight="1" x14ac:dyDescent="0.2">
      <c r="A4" s="31">
        <v>6.01</v>
      </c>
      <c r="B4" s="92" t="s">
        <v>109</v>
      </c>
      <c r="C4" s="112" t="s">
        <v>129</v>
      </c>
      <c r="D4" s="26" t="s">
        <v>240</v>
      </c>
      <c r="E4" s="112" t="s">
        <v>127</v>
      </c>
      <c r="F4" s="84" t="s">
        <v>48</v>
      </c>
      <c r="G4" s="84" t="s">
        <v>60</v>
      </c>
      <c r="H4" s="28" t="str">
        <f>IFERROR(INDEX(Consequences,MATCH(G4,'Ratings Tables'!$A$5:$A$9,FALSE),MATCH(F4,'Ratings Tables'!$B$4:$F$4,FALSE)),"")</f>
        <v>High</v>
      </c>
      <c r="I4" s="84" t="s">
        <v>60</v>
      </c>
      <c r="J4" s="28" t="str">
        <f>IFERROR(INDEX(Consequences,MATCH(I4,'Ratings Tables'!$A$5:$A$9,FALSE),MATCH(F4,'Ratings Tables'!$B$4:$F$4,FALSE)),"")</f>
        <v>High</v>
      </c>
      <c r="K4" s="84" t="s">
        <v>59</v>
      </c>
      <c r="L4" s="28" t="str">
        <f>IFERROR(INDEX(Consequences,MATCH(K4,'Ratings Tables'!$A$5:$A$9,FALSE),MATCH(F4,'Ratings Tables'!$B$4:$F$4,FALSE)),"")</f>
        <v>Extreme</v>
      </c>
      <c r="M4" s="27" t="s">
        <v>161</v>
      </c>
      <c r="N4" s="27"/>
      <c r="O4" s="114"/>
      <c r="P4" s="84" t="s">
        <v>48</v>
      </c>
      <c r="Q4" s="84" t="s">
        <v>60</v>
      </c>
      <c r="R4" s="28" t="str">
        <f>IFERROR(INDEX(Consequences,MATCH(Q4,'Ratings Tables'!$A$5:$A$9,FALSE),MATCH(P4,'Ratings Tables'!$B$4:$F$4,FALSE)),"")</f>
        <v>High</v>
      </c>
      <c r="S4" s="84" t="s">
        <v>60</v>
      </c>
      <c r="T4" s="28" t="str">
        <f>IFERROR(INDEX(Consequences,MATCH(S4,'Ratings Tables'!$A$5:$A$9,FALSE),MATCH(P4,'Ratings Tables'!$B$4:$F$4,FALSE)),"")</f>
        <v>High</v>
      </c>
      <c r="U4" s="84" t="s">
        <v>59</v>
      </c>
      <c r="V4" s="28" t="str">
        <f>IFERROR(INDEX(Consequences,MATCH(U4,'Ratings Tables'!$A$5:$A$9,FALSE),MATCH(P4,'Ratings Tables'!$B$4:$F$4,FALSE)),"")</f>
        <v>Extreme</v>
      </c>
      <c r="W4" s="110" t="s">
        <v>346</v>
      </c>
      <c r="X4" s="110"/>
      <c r="Y4" s="110"/>
      <c r="Z4" s="45"/>
      <c r="AA4" s="13" t="s">
        <v>109</v>
      </c>
      <c r="AB4" s="13" t="s">
        <v>204</v>
      </c>
      <c r="AC4" s="13" t="s">
        <v>55</v>
      </c>
      <c r="AD4" s="13"/>
      <c r="AE4" s="13"/>
    </row>
    <row r="5" spans="1:31" ht="70.5" customHeight="1" x14ac:dyDescent="0.2">
      <c r="A5" s="31">
        <v>6.02</v>
      </c>
      <c r="B5" s="92" t="s">
        <v>109</v>
      </c>
      <c r="C5" s="112" t="s">
        <v>65</v>
      </c>
      <c r="D5" s="26" t="s">
        <v>83</v>
      </c>
      <c r="E5" s="112" t="s">
        <v>241</v>
      </c>
      <c r="F5" s="84" t="s">
        <v>48</v>
      </c>
      <c r="G5" s="84" t="s">
        <v>60</v>
      </c>
      <c r="H5" s="28" t="str">
        <f>IFERROR(INDEX(Consequences,MATCH(G5,'Ratings Tables'!$A$5:$A$9,FALSE),MATCH(F5,'Ratings Tables'!$B$4:$F$4,FALSE)),"")</f>
        <v>High</v>
      </c>
      <c r="I5" s="84" t="s">
        <v>60</v>
      </c>
      <c r="J5" s="28" t="str">
        <f>IFERROR(INDEX(Consequences,MATCH(I5,'Ratings Tables'!$A$5:$A$9,FALSE),MATCH(F5,'Ratings Tables'!$B$4:$F$4,FALSE)),"")</f>
        <v>High</v>
      </c>
      <c r="K5" s="84" t="s">
        <v>59</v>
      </c>
      <c r="L5" s="28" t="str">
        <f>IFERROR(INDEX(Consequences,MATCH(K5,'Ratings Tables'!$A$5:$A$9,FALSE),MATCH(F5,'Ratings Tables'!$B$4:$F$4,FALSE)),"")</f>
        <v>Extreme</v>
      </c>
      <c r="M5" s="27"/>
      <c r="N5" s="27" t="s">
        <v>243</v>
      </c>
      <c r="O5" s="112" t="s">
        <v>242</v>
      </c>
      <c r="P5" s="84" t="s">
        <v>48</v>
      </c>
      <c r="Q5" s="84" t="s">
        <v>60</v>
      </c>
      <c r="R5" s="28" t="str">
        <f>IFERROR(INDEX(Consequences,MATCH(Q5,'Ratings Tables'!$A$5:$A$9,FALSE),MATCH(P5,'Ratings Tables'!$B$4:$F$4,FALSE)),"")</f>
        <v>High</v>
      </c>
      <c r="S5" s="84" t="s">
        <v>60</v>
      </c>
      <c r="T5" s="28" t="str">
        <f>IFERROR(INDEX(Consequences,MATCH(S5,'Ratings Tables'!$A$5:$A$9,FALSE),MATCH(P5,'Ratings Tables'!$B$4:$F$4,FALSE)),"")</f>
        <v>High</v>
      </c>
      <c r="U5" s="84" t="s">
        <v>59</v>
      </c>
      <c r="V5" s="28" t="str">
        <f>IFERROR(INDEX(Consequences,MATCH(U5,'Ratings Tables'!$A$5:$A$9,FALSE),MATCH(P5,'Ratings Tables'!$B$4:$F$4,FALSE)),"")</f>
        <v>Extreme</v>
      </c>
      <c r="W5" s="110" t="s">
        <v>347</v>
      </c>
      <c r="X5" s="110"/>
      <c r="Y5" s="110"/>
    </row>
    <row r="6" spans="1:31" ht="93.75" customHeight="1" x14ac:dyDescent="0.2">
      <c r="A6" s="31">
        <v>6.03</v>
      </c>
      <c r="B6" s="92" t="s">
        <v>204</v>
      </c>
      <c r="C6" s="112" t="s">
        <v>125</v>
      </c>
      <c r="D6" s="26" t="s">
        <v>253</v>
      </c>
      <c r="E6" s="112" t="s">
        <v>247</v>
      </c>
      <c r="F6" s="84" t="s">
        <v>47</v>
      </c>
      <c r="G6" s="84" t="s">
        <v>60</v>
      </c>
      <c r="H6" s="28" t="str">
        <f>IFERROR(INDEX(Consequences,MATCH(G6,'Ratings Tables'!$A$5:$A$9,FALSE),MATCH(F6,'Ratings Tables'!$B$4:$F$4,FALSE)),"")</f>
        <v>Extreme</v>
      </c>
      <c r="I6" s="84" t="s">
        <v>60</v>
      </c>
      <c r="J6" s="28" t="str">
        <f>IFERROR(INDEX(Consequences,MATCH(I6,'Ratings Tables'!$A$5:$A$9,FALSE),MATCH(F6,'Ratings Tables'!$B$4:$F$4,FALSE)),"")</f>
        <v>Extreme</v>
      </c>
      <c r="K6" s="84" t="s">
        <v>60</v>
      </c>
      <c r="L6" s="28" t="str">
        <f>IFERROR(INDEX(Consequences,MATCH(K6,'Ratings Tables'!$A$5:$A$9,FALSE),MATCH(F6,'Ratings Tables'!$B$4:$F$4,FALSE)),"")</f>
        <v>Extreme</v>
      </c>
      <c r="M6" s="27" t="s">
        <v>244</v>
      </c>
      <c r="N6" s="27" t="s">
        <v>35</v>
      </c>
      <c r="O6" s="114"/>
      <c r="P6" s="84" t="s">
        <v>47</v>
      </c>
      <c r="Q6" s="84" t="s">
        <v>60</v>
      </c>
      <c r="R6" s="28" t="str">
        <f>IFERROR(INDEX(Consequences,MATCH(Q6,'Ratings Tables'!$A$5:$A$9,FALSE),MATCH(P6,'Ratings Tables'!$B$4:$F$4,FALSE)),"")</f>
        <v>Extreme</v>
      </c>
      <c r="S6" s="84" t="s">
        <v>60</v>
      </c>
      <c r="T6" s="28" t="str">
        <f>IFERROR(INDEX(Consequences,MATCH(S6,'Ratings Tables'!$A$5:$A$9,FALSE),MATCH(P6,'Ratings Tables'!$B$4:$F$4,FALSE)),"")</f>
        <v>Extreme</v>
      </c>
      <c r="U6" s="84" t="s">
        <v>60</v>
      </c>
      <c r="V6" s="28" t="str">
        <f>IFERROR(INDEX(Consequences,MATCH(U6,'Ratings Tables'!$A$5:$A$9,FALSE),MATCH(P6,'Ratings Tables'!$B$4:$F$4,FALSE)),"")</f>
        <v>Extreme</v>
      </c>
      <c r="W6" s="110" t="s">
        <v>346</v>
      </c>
      <c r="X6" s="110"/>
      <c r="Y6" s="110"/>
    </row>
    <row r="7" spans="1:31" ht="90" x14ac:dyDescent="0.2">
      <c r="A7" s="31">
        <v>6.04</v>
      </c>
      <c r="B7" s="92" t="s">
        <v>204</v>
      </c>
      <c r="C7" s="112" t="s">
        <v>163</v>
      </c>
      <c r="D7" s="26" t="s">
        <v>251</v>
      </c>
      <c r="E7" s="112" t="s">
        <v>247</v>
      </c>
      <c r="F7" s="84" t="s">
        <v>48</v>
      </c>
      <c r="G7" s="84" t="s">
        <v>60</v>
      </c>
      <c r="H7" s="28" t="str">
        <f>IFERROR(INDEX(Consequences,MATCH(G7,'Ratings Tables'!$A$5:$A$9,FALSE),MATCH(F7,'Ratings Tables'!$B$4:$F$4,FALSE)),"")</f>
        <v>High</v>
      </c>
      <c r="I7" s="84" t="s">
        <v>60</v>
      </c>
      <c r="J7" s="28" t="str">
        <f>IFERROR(INDEX(Consequences,MATCH(I7,'Ratings Tables'!$A$5:$A$9,FALSE),MATCH(F7,'Ratings Tables'!$B$4:$F$4,FALSE)),"")</f>
        <v>High</v>
      </c>
      <c r="K7" s="84" t="s">
        <v>60</v>
      </c>
      <c r="L7" s="28" t="str">
        <f>IFERROR(INDEX(Consequences,MATCH(K7,'Ratings Tables'!$A$5:$A$9,FALSE),MATCH(F7,'Ratings Tables'!$B$4:$F$4,FALSE)),"")</f>
        <v>High</v>
      </c>
      <c r="M7" s="27" t="s">
        <v>245</v>
      </c>
      <c r="N7" s="27" t="s">
        <v>250</v>
      </c>
      <c r="O7" s="114"/>
      <c r="P7" s="84" t="s">
        <v>48</v>
      </c>
      <c r="Q7" s="84" t="s">
        <v>60</v>
      </c>
      <c r="R7" s="28" t="str">
        <f>IFERROR(INDEX(Consequences,MATCH(Q7,'Ratings Tables'!$A$5:$A$9,FALSE),MATCH(P7,'Ratings Tables'!$B$4:$F$4,FALSE)),"")</f>
        <v>High</v>
      </c>
      <c r="S7" s="84" t="s">
        <v>60</v>
      </c>
      <c r="T7" s="28" t="str">
        <f>IFERROR(INDEX(Consequences,MATCH(S7,'Ratings Tables'!$A$5:$A$9,FALSE),MATCH(P7,'Ratings Tables'!$B$4:$F$4,FALSE)),"")</f>
        <v>High</v>
      </c>
      <c r="U7" s="84" t="s">
        <v>60</v>
      </c>
      <c r="V7" s="28" t="str">
        <f>IFERROR(INDEX(Consequences,MATCH(U7,'Ratings Tables'!$A$5:$A$9,FALSE),MATCH(P7,'Ratings Tables'!$B$4:$F$4,FALSE)),"")</f>
        <v>High</v>
      </c>
      <c r="W7" s="110" t="s">
        <v>346</v>
      </c>
      <c r="X7" s="110"/>
      <c r="Y7" s="110"/>
    </row>
    <row r="8" spans="1:31" ht="90" x14ac:dyDescent="0.2">
      <c r="A8" s="31">
        <v>6.05</v>
      </c>
      <c r="B8" s="92" t="s">
        <v>204</v>
      </c>
      <c r="C8" s="112" t="s">
        <v>125</v>
      </c>
      <c r="D8" s="26" t="s">
        <v>252</v>
      </c>
      <c r="E8" s="112" t="s">
        <v>248</v>
      </c>
      <c r="F8" s="84" t="s">
        <v>47</v>
      </c>
      <c r="G8" s="84" t="s">
        <v>63</v>
      </c>
      <c r="H8" s="28" t="str">
        <f>IFERROR(INDEX(Consequences,MATCH(G8,'Ratings Tables'!$A$5:$A$9,FALSE),MATCH(F8,'Ratings Tables'!$B$4:$F$4,FALSE)),"")</f>
        <v>Medium</v>
      </c>
      <c r="I8" s="84" t="s">
        <v>63</v>
      </c>
      <c r="J8" s="28" t="str">
        <f>IFERROR(INDEX(Consequences,MATCH(I8,'Ratings Tables'!$A$5:$A$9,FALSE),MATCH(F8,'Ratings Tables'!$B$4:$F$4,FALSE)),"")</f>
        <v>Medium</v>
      </c>
      <c r="K8" s="84" t="s">
        <v>62</v>
      </c>
      <c r="L8" s="28" t="str">
        <f>IFERROR(INDEX(Consequences,MATCH(K8,'Ratings Tables'!$A$5:$A$9,FALSE),MATCH(F8,'Ratings Tables'!$B$4:$F$4,FALSE)),"")</f>
        <v>Medium</v>
      </c>
      <c r="M8" s="27" t="s">
        <v>245</v>
      </c>
      <c r="N8" s="27" t="s">
        <v>249</v>
      </c>
      <c r="O8" s="27" t="s">
        <v>157</v>
      </c>
      <c r="P8" s="84" t="s">
        <v>47</v>
      </c>
      <c r="Q8" s="84" t="s">
        <v>63</v>
      </c>
      <c r="R8" s="28" t="str">
        <f>IFERROR(INDEX(Consequences,MATCH(Q8,'Ratings Tables'!$A$5:$A$9,FALSE),MATCH(P8,'Ratings Tables'!$B$4:$F$4,FALSE)),"")</f>
        <v>Medium</v>
      </c>
      <c r="S8" s="84" t="s">
        <v>63</v>
      </c>
      <c r="T8" s="28" t="str">
        <f>IFERROR(INDEX(Consequences,MATCH(S8,'Ratings Tables'!$A$5:$A$9,FALSE),MATCH(P8,'Ratings Tables'!$B$4:$F$4,FALSE)),"")</f>
        <v>Medium</v>
      </c>
      <c r="U8" s="84" t="s">
        <v>62</v>
      </c>
      <c r="V8" s="28" t="str">
        <f>IFERROR(INDEX(Consequences,MATCH(U8,'Ratings Tables'!$A$5:$A$9,FALSE),MATCH(P8,'Ratings Tables'!$B$4:$F$4,FALSE)),"")</f>
        <v>Medium</v>
      </c>
      <c r="W8" s="106"/>
      <c r="X8" s="106"/>
      <c r="Y8" s="106"/>
    </row>
    <row r="9" spans="1:31" ht="87" customHeight="1" x14ac:dyDescent="0.2">
      <c r="A9" s="31">
        <v>6.06</v>
      </c>
      <c r="B9" s="92" t="s">
        <v>204</v>
      </c>
      <c r="C9" s="112" t="s">
        <v>125</v>
      </c>
      <c r="D9" s="26" t="s">
        <v>164</v>
      </c>
      <c r="E9" s="112" t="s">
        <v>126</v>
      </c>
      <c r="F9" s="84" t="s">
        <v>48</v>
      </c>
      <c r="G9" s="84" t="s">
        <v>60</v>
      </c>
      <c r="H9" s="28" t="str">
        <f>IFERROR(INDEX(Consequences,MATCH(G9,'Ratings Tables'!$A$5:$A$9,FALSE),MATCH(F9,'Ratings Tables'!$B$4:$F$4,FALSE)),"")</f>
        <v>High</v>
      </c>
      <c r="I9" s="84" t="s">
        <v>60</v>
      </c>
      <c r="J9" s="28" t="str">
        <f>IFERROR(INDEX(Consequences,MATCH(I9,'Ratings Tables'!$A$5:$A$9,FALSE),MATCH(F9,'Ratings Tables'!$B$4:$F$4,FALSE)),"")</f>
        <v>High</v>
      </c>
      <c r="K9" s="84" t="s">
        <v>59</v>
      </c>
      <c r="L9" s="28" t="str">
        <f>IFERROR(INDEX(Consequences,MATCH(K9,'Ratings Tables'!$A$5:$A$9,FALSE),MATCH(F9,'Ratings Tables'!$B$4:$F$4,FALSE)),"")</f>
        <v>Extreme</v>
      </c>
      <c r="M9" s="27" t="s">
        <v>158</v>
      </c>
      <c r="N9" s="27" t="s">
        <v>159</v>
      </c>
      <c r="O9" s="114"/>
      <c r="P9" s="84" t="s">
        <v>48</v>
      </c>
      <c r="Q9" s="84" t="s">
        <v>60</v>
      </c>
      <c r="R9" s="28" t="str">
        <f>IFERROR(INDEX(Consequences,MATCH(Q9,'Ratings Tables'!$A$5:$A$9,FALSE),MATCH(P9,'Ratings Tables'!$B$4:$F$4,FALSE)),"")</f>
        <v>High</v>
      </c>
      <c r="S9" s="84" t="s">
        <v>60</v>
      </c>
      <c r="T9" s="28" t="str">
        <f>IFERROR(INDEX(Consequences,MATCH(S9,'Ratings Tables'!$A$5:$A$9,FALSE),MATCH(P9,'Ratings Tables'!$B$4:$F$4,FALSE)),"")</f>
        <v>High</v>
      </c>
      <c r="U9" s="84" t="s">
        <v>59</v>
      </c>
      <c r="V9" s="28" t="str">
        <f>IFERROR(INDEX(Consequences,MATCH(U9,'Ratings Tables'!$A$5:$A$9,FALSE),MATCH(P9,'Ratings Tables'!$B$4:$F$4,FALSE)),"")</f>
        <v>Extreme</v>
      </c>
      <c r="W9" s="110" t="s">
        <v>346</v>
      </c>
      <c r="X9" s="110"/>
      <c r="Y9" s="110"/>
    </row>
    <row r="10" spans="1:31" ht="93" customHeight="1" x14ac:dyDescent="0.2">
      <c r="A10" s="31">
        <v>6.07</v>
      </c>
      <c r="B10" s="92" t="s">
        <v>204</v>
      </c>
      <c r="C10" s="112" t="s">
        <v>310</v>
      </c>
      <c r="D10" s="26" t="s">
        <v>165</v>
      </c>
      <c r="E10" s="112" t="s">
        <v>160</v>
      </c>
      <c r="F10" s="84" t="s">
        <v>47</v>
      </c>
      <c r="G10" s="84" t="s">
        <v>62</v>
      </c>
      <c r="H10" s="28" t="str">
        <f>IFERROR(INDEX(Consequences,MATCH(G10,'Ratings Tables'!$A$5:$A$9,FALSE),MATCH(F10,'Ratings Tables'!$B$4:$F$4,FALSE)),"")</f>
        <v>Medium</v>
      </c>
      <c r="I10" s="84" t="s">
        <v>61</v>
      </c>
      <c r="J10" s="28" t="str">
        <f>IFERROR(INDEX(Consequences,MATCH(I10,'Ratings Tables'!$A$5:$A$9,FALSE),MATCH(F10,'Ratings Tables'!$B$4:$F$4,FALSE)),"")</f>
        <v>High</v>
      </c>
      <c r="K10" s="84" t="s">
        <v>61</v>
      </c>
      <c r="L10" s="28" t="str">
        <f>IFERROR(INDEX(Consequences,MATCH(K10,'Ratings Tables'!$A$5:$A$9,FALSE),MATCH(F10,'Ratings Tables'!$B$4:$F$4,FALSE)),"")</f>
        <v>High</v>
      </c>
      <c r="M10" s="27" t="s">
        <v>246</v>
      </c>
      <c r="N10" s="27"/>
      <c r="O10" s="114"/>
      <c r="P10" s="84" t="s">
        <v>47</v>
      </c>
      <c r="Q10" s="84" t="s">
        <v>62</v>
      </c>
      <c r="R10" s="28" t="str">
        <f>IFERROR(INDEX(Consequences,MATCH(Q10,'Ratings Tables'!$A$5:$A$9,FALSE),MATCH(P10,'Ratings Tables'!$B$4:$F$4,FALSE)),"")</f>
        <v>Medium</v>
      </c>
      <c r="S10" s="84" t="s">
        <v>61</v>
      </c>
      <c r="T10" s="28" t="str">
        <f>IFERROR(INDEX(Consequences,MATCH(S10,'Ratings Tables'!$A$5:$A$9,FALSE),MATCH(P10,'Ratings Tables'!$B$4:$F$4,FALSE)),"")</f>
        <v>High</v>
      </c>
      <c r="U10" s="84" t="s">
        <v>61</v>
      </c>
      <c r="V10" s="28" t="str">
        <f>IFERROR(INDEX(Consequences,MATCH(U10,'Ratings Tables'!$A$5:$A$9,FALSE),MATCH(P10,'Ratings Tables'!$B$4:$F$4,FALSE)),"")</f>
        <v>High</v>
      </c>
      <c r="W10" s="106"/>
      <c r="X10" s="106"/>
      <c r="Y10" s="106"/>
    </row>
  </sheetData>
  <mergeCells count="5">
    <mergeCell ref="W1:Y2"/>
    <mergeCell ref="P1:V2"/>
    <mergeCell ref="A1:E2"/>
    <mergeCell ref="F1:L2"/>
    <mergeCell ref="M1:O2"/>
  </mergeCells>
  <conditionalFormatting sqref="O8 G4:L10">
    <cfRule type="cellIs" dxfId="71" priority="181" stopIfTrue="1" operator="equal">
      <formula>"Low"</formula>
    </cfRule>
    <cfRule type="cellIs" dxfId="70" priority="182" stopIfTrue="1" operator="equal">
      <formula>"Extreme"</formula>
    </cfRule>
    <cfRule type="cellIs" dxfId="69" priority="183" stopIfTrue="1" operator="equal">
      <formula>"High"</formula>
    </cfRule>
    <cfRule type="cellIs" dxfId="68" priority="184" stopIfTrue="1" operator="equal">
      <formula>"Medium"</formula>
    </cfRule>
  </conditionalFormatting>
  <conditionalFormatting sqref="Q4:V10">
    <cfRule type="cellIs" dxfId="67" priority="57" stopIfTrue="1" operator="equal">
      <formula>"Low"</formula>
    </cfRule>
    <cfRule type="cellIs" dxfId="66" priority="58" stopIfTrue="1" operator="equal">
      <formula>"Extreme"</formula>
    </cfRule>
    <cfRule type="cellIs" dxfId="65" priority="59" stopIfTrue="1" operator="equal">
      <formula>"High"</formula>
    </cfRule>
    <cfRule type="cellIs" dxfId="64" priority="60" stopIfTrue="1" operator="equal">
      <formula>"Medium"</formula>
    </cfRule>
  </conditionalFormatting>
  <conditionalFormatting sqref="W4:Y10">
    <cfRule type="cellIs" dxfId="63" priority="21" stopIfTrue="1" operator="equal">
      <formula>"Low"</formula>
    </cfRule>
    <cfRule type="cellIs" dxfId="62" priority="22" stopIfTrue="1" operator="equal">
      <formula>"Extreme"</formula>
    </cfRule>
    <cfRule type="cellIs" dxfId="61" priority="23" stopIfTrue="1" operator="equal">
      <formula>"High"</formula>
    </cfRule>
    <cfRule type="cellIs" dxfId="60" priority="24" stopIfTrue="1" operator="equal">
      <formula>"Medium"</formula>
    </cfRule>
  </conditionalFormatting>
  <dataValidations disablePrompts="1" count="5">
    <dataValidation type="list" allowBlank="1" showInputMessage="1" showErrorMessage="1" sqref="I4:I10 K4:K10 G4:G10 U4:U10 Q4:Q10 S4:S10">
      <formula1>$AA$3:$AE$3</formula1>
    </dataValidation>
    <dataValidation type="list" allowBlank="1" showInputMessage="1" showErrorMessage="1" sqref="F4:F10 P4:P10">
      <formula1>$AA$2:$AE$2</formula1>
    </dataValidation>
    <dataValidation type="list" allowBlank="1" showInputMessage="1" showErrorMessage="1" sqref="B4:B10">
      <formula1>$AA$4:$AC$4</formula1>
    </dataValidation>
    <dataValidation type="list" allowBlank="1" showInputMessage="1" showErrorMessage="1" sqref="G11:G65534">
      <formula1>"A,B,C,D,E"</formula1>
    </dataValidation>
    <dataValidation type="whole" allowBlank="1" showInputMessage="1" showErrorMessage="1" sqref="F11:F65534">
      <formula1>1</formula1>
      <formula2>5</formula2>
    </dataValidation>
  </dataValidations>
  <printOptions horizontalCentered="1" gridLines="1"/>
  <pageMargins left="0.74803149606299213" right="0.74803149606299213" top="0.98425196850393704" bottom="0.98425196850393704" header="0.51181102362204722" footer="0.51181102362204722"/>
  <pageSetup paperSize="9" scale="68" fitToHeight="0" orientation="landscape" horizontalDpi="4294967292" verticalDpi="360" r:id="rId1"/>
  <headerFooter alignWithMargins="0">
    <oddHeader>&amp;LRisk Register&amp;C&amp;"Arial,Bold" &amp;RNorth East Greenhouse Alliance</oddHeader>
    <oddFooter>&amp;LNEGHA, 2011&amp;C&amp;"Arial,Bold" &amp;RPage &amp;P of &amp;N
&amp;8&amp;D,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0"/>
  <sheetViews>
    <sheetView workbookViewId="0">
      <selection activeCell="G17" sqref="G17"/>
    </sheetView>
  </sheetViews>
  <sheetFormatPr defaultRowHeight="12.75" x14ac:dyDescent="0.2"/>
  <cols>
    <col min="1" max="1" width="17.140625" customWidth="1"/>
    <col min="2" max="6" width="12.7109375" customWidth="1"/>
    <col min="7" max="7" width="12.7109375" style="19" customWidth="1"/>
  </cols>
  <sheetData>
    <row r="2" spans="1:7" ht="13.5" thickBot="1" x14ac:dyDescent="0.25">
      <c r="A2" s="11" t="s">
        <v>181</v>
      </c>
    </row>
    <row r="3" spans="1:7" x14ac:dyDescent="0.2">
      <c r="A3" s="74"/>
      <c r="B3" s="170" t="s">
        <v>10</v>
      </c>
      <c r="C3" s="170"/>
      <c r="D3" s="170"/>
      <c r="E3" s="170"/>
      <c r="F3" s="171"/>
      <c r="G3" s="16"/>
    </row>
    <row r="4" spans="1:7" ht="13.5" thickBot="1" x14ac:dyDescent="0.25">
      <c r="A4" s="75" t="s">
        <v>11</v>
      </c>
      <c r="B4" s="69" t="s">
        <v>50</v>
      </c>
      <c r="C4" s="69" t="s">
        <v>49</v>
      </c>
      <c r="D4" s="69" t="s">
        <v>48</v>
      </c>
      <c r="E4" s="70" t="s">
        <v>47</v>
      </c>
      <c r="F4" s="76" t="s">
        <v>46</v>
      </c>
      <c r="G4" s="18"/>
    </row>
    <row r="5" spans="1:7" ht="13.5" thickBot="1" x14ac:dyDescent="0.25">
      <c r="A5" s="77" t="s">
        <v>59</v>
      </c>
      <c r="B5" s="46" t="s">
        <v>7</v>
      </c>
      <c r="C5" s="44" t="s">
        <v>6</v>
      </c>
      <c r="D5" s="71" t="s">
        <v>5</v>
      </c>
      <c r="E5" s="72" t="s">
        <v>5</v>
      </c>
      <c r="F5" s="73" t="s">
        <v>5</v>
      </c>
      <c r="G5" s="17"/>
    </row>
    <row r="6" spans="1:7" ht="13.5" thickBot="1" x14ac:dyDescent="0.25">
      <c r="A6" s="77" t="s">
        <v>60</v>
      </c>
      <c r="B6" s="37" t="s">
        <v>8</v>
      </c>
      <c r="C6" s="78" t="s">
        <v>7</v>
      </c>
      <c r="D6" s="35" t="s">
        <v>6</v>
      </c>
      <c r="E6" s="79" t="s">
        <v>5</v>
      </c>
      <c r="F6" s="36" t="s">
        <v>5</v>
      </c>
      <c r="G6" s="17"/>
    </row>
    <row r="7" spans="1:7" ht="13.5" thickBot="1" x14ac:dyDescent="0.25">
      <c r="A7" s="77" t="s">
        <v>61</v>
      </c>
      <c r="B7" s="37" t="s">
        <v>8</v>
      </c>
      <c r="C7" s="38" t="s">
        <v>7</v>
      </c>
      <c r="D7" s="78" t="s">
        <v>7</v>
      </c>
      <c r="E7" s="44" t="s">
        <v>6</v>
      </c>
      <c r="F7" s="36" t="s">
        <v>5</v>
      </c>
      <c r="G7" s="17"/>
    </row>
    <row r="8" spans="1:7" ht="13.5" thickBot="1" x14ac:dyDescent="0.25">
      <c r="A8" s="77" t="s">
        <v>62</v>
      </c>
      <c r="B8" s="39" t="s">
        <v>8</v>
      </c>
      <c r="C8" s="40" t="s">
        <v>8</v>
      </c>
      <c r="D8" s="38" t="s">
        <v>7</v>
      </c>
      <c r="E8" s="78" t="s">
        <v>7</v>
      </c>
      <c r="F8" s="47" t="s">
        <v>6</v>
      </c>
      <c r="G8" s="17"/>
    </row>
    <row r="9" spans="1:7" ht="13.5" thickBot="1" x14ac:dyDescent="0.25">
      <c r="A9" s="80" t="s">
        <v>63</v>
      </c>
      <c r="B9" s="41" t="s">
        <v>8</v>
      </c>
      <c r="C9" s="42" t="s">
        <v>8</v>
      </c>
      <c r="D9" s="43" t="s">
        <v>8</v>
      </c>
      <c r="E9" s="38" t="s">
        <v>7</v>
      </c>
      <c r="F9" s="35" t="s">
        <v>6</v>
      </c>
      <c r="G9" s="17"/>
    </row>
    <row r="11" spans="1:7" x14ac:dyDescent="0.2">
      <c r="A11" s="11" t="s">
        <v>34</v>
      </c>
    </row>
    <row r="12" spans="1:7" ht="30" customHeight="1" x14ac:dyDescent="0.2">
      <c r="A12" s="20" t="s">
        <v>12</v>
      </c>
      <c r="B12" s="173" t="s">
        <v>13</v>
      </c>
      <c r="C12" s="173"/>
      <c r="D12" s="173"/>
      <c r="E12" s="173"/>
      <c r="F12" s="173"/>
    </row>
    <row r="13" spans="1:7" ht="30" customHeight="1" x14ac:dyDescent="0.25">
      <c r="A13" s="21" t="s">
        <v>5</v>
      </c>
      <c r="B13" s="172" t="s">
        <v>14</v>
      </c>
      <c r="C13" s="172"/>
      <c r="D13" s="172"/>
      <c r="E13" s="172"/>
      <c r="F13" s="172"/>
    </row>
    <row r="14" spans="1:7" ht="30" customHeight="1" x14ac:dyDescent="0.25">
      <c r="A14" s="22" t="s">
        <v>6</v>
      </c>
      <c r="B14" s="172" t="s">
        <v>15</v>
      </c>
      <c r="C14" s="172"/>
      <c r="D14" s="172"/>
      <c r="E14" s="172"/>
      <c r="F14" s="172"/>
    </row>
    <row r="15" spans="1:7" ht="30" customHeight="1" x14ac:dyDescent="0.25">
      <c r="A15" s="23" t="s">
        <v>7</v>
      </c>
      <c r="B15" s="172" t="s">
        <v>16</v>
      </c>
      <c r="C15" s="172"/>
      <c r="D15" s="172"/>
      <c r="E15" s="172"/>
      <c r="F15" s="172"/>
    </row>
    <row r="16" spans="1:7" ht="30" customHeight="1" x14ac:dyDescent="0.25">
      <c r="A16" s="24" t="s">
        <v>8</v>
      </c>
      <c r="B16" s="172" t="s">
        <v>17</v>
      </c>
      <c r="C16" s="172"/>
      <c r="D16" s="172"/>
      <c r="E16" s="172"/>
      <c r="F16" s="172"/>
    </row>
    <row r="17" spans="1:4" x14ac:dyDescent="0.2">
      <c r="A17" s="19"/>
      <c r="B17" s="19"/>
      <c r="C17" s="19"/>
      <c r="D17" s="19"/>
    </row>
    <row r="18" spans="1:4" x14ac:dyDescent="0.2">
      <c r="A18" s="19"/>
      <c r="B18" s="19"/>
      <c r="C18" s="19"/>
      <c r="D18" s="19"/>
    </row>
    <row r="19" spans="1:4" ht="15" x14ac:dyDescent="0.25">
      <c r="A19" s="19"/>
      <c r="B19" s="25"/>
      <c r="C19" s="19"/>
      <c r="D19" s="19"/>
    </row>
    <row r="20" spans="1:4" ht="15" x14ac:dyDescent="0.25">
      <c r="A20" s="19"/>
      <c r="B20" s="25"/>
      <c r="C20" s="19"/>
      <c r="D20" s="19"/>
    </row>
    <row r="21" spans="1:4" ht="15" x14ac:dyDescent="0.25">
      <c r="A21" s="19"/>
      <c r="B21" s="25"/>
      <c r="C21" s="19"/>
      <c r="D21" s="19"/>
    </row>
    <row r="22" spans="1:4" ht="15" x14ac:dyDescent="0.25">
      <c r="A22" s="19"/>
      <c r="B22" s="25"/>
      <c r="C22" s="19"/>
      <c r="D22" s="19"/>
    </row>
    <row r="23" spans="1:4" x14ac:dyDescent="0.2">
      <c r="A23" s="19"/>
      <c r="B23" s="19"/>
      <c r="C23" s="19"/>
      <c r="D23" s="19"/>
    </row>
    <row r="80" ht="15.75" customHeight="1" x14ac:dyDescent="0.2"/>
  </sheetData>
  <customSheetViews>
    <customSheetView guid="{FC3CBB76-C6FD-4EA0-BDAC-9AE30C0C05E6}">
      <selection activeCell="E23" sqref="E23"/>
      <pageMargins left="0.75" right="0.75" top="1" bottom="1" header="0.5" footer="0.5"/>
      <pageSetup paperSize="9" orientation="portrait" verticalDpi="0" r:id="rId1"/>
      <headerFooter alignWithMargins="0"/>
    </customSheetView>
    <customSheetView guid="{5235A8E4-20E4-4DC6-AC36-30C2908655C2}">
      <selection activeCell="E23" sqref="E23"/>
      <pageMargins left="0.75" right="0.75" top="1" bottom="1" header="0.5" footer="0.5"/>
      <pageSetup paperSize="9" orientation="portrait" verticalDpi="0" r:id="rId2"/>
      <headerFooter alignWithMargins="0"/>
    </customSheetView>
  </customSheetViews>
  <mergeCells count="6">
    <mergeCell ref="B3:F3"/>
    <mergeCell ref="B13:F13"/>
    <mergeCell ref="B14:F14"/>
    <mergeCell ref="B15:F15"/>
    <mergeCell ref="B16:F16"/>
    <mergeCell ref="B12:F12"/>
  </mergeCells>
  <phoneticPr fontId="0" type="noConversion"/>
  <pageMargins left="0.74803149606299213" right="0.74803149606299213" top="0.98425196850393704" bottom="0.98425196850393704" header="0.51181102362204722" footer="0.51181102362204722"/>
  <pageSetup paperSize="9" orientation="portrait" verticalDpi="0"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A4" workbookViewId="0">
      <selection activeCell="D15" sqref="D15"/>
    </sheetView>
  </sheetViews>
  <sheetFormatPr defaultRowHeight="12.75" x14ac:dyDescent="0.2"/>
  <cols>
    <col min="2" max="2" width="14.42578125" customWidth="1"/>
    <col min="3" max="3" width="20.140625" customWidth="1"/>
    <col min="4" max="4" width="22.5703125" customWidth="1"/>
  </cols>
  <sheetData>
    <row r="1" spans="1:4" x14ac:dyDescent="0.2">
      <c r="A1" s="11" t="s">
        <v>33</v>
      </c>
    </row>
    <row r="2" spans="1:4" x14ac:dyDescent="0.2">
      <c r="A2" s="11"/>
    </row>
    <row r="3" spans="1:4" ht="23.25" customHeight="1" x14ac:dyDescent="0.2">
      <c r="A3" s="174" t="s">
        <v>18</v>
      </c>
      <c r="B3" s="175"/>
      <c r="C3" s="6" t="s">
        <v>19</v>
      </c>
      <c r="D3" s="6" t="s">
        <v>20</v>
      </c>
    </row>
    <row r="4" spans="1:4" ht="38.25" customHeight="1" x14ac:dyDescent="0.2">
      <c r="A4" s="7" t="s">
        <v>2</v>
      </c>
      <c r="B4" s="8" t="s">
        <v>21</v>
      </c>
      <c r="C4" s="9" t="s">
        <v>22</v>
      </c>
      <c r="D4" s="10" t="s">
        <v>53</v>
      </c>
    </row>
    <row r="5" spans="1:4" ht="38.25" customHeight="1" x14ac:dyDescent="0.2">
      <c r="A5" s="7" t="s">
        <v>3</v>
      </c>
      <c r="B5" s="8" t="s">
        <v>23</v>
      </c>
      <c r="C5" s="9" t="s">
        <v>24</v>
      </c>
      <c r="D5" s="10" t="s">
        <v>52</v>
      </c>
    </row>
    <row r="6" spans="1:4" ht="38.25" customHeight="1" x14ac:dyDescent="0.2">
      <c r="A6" s="7" t="s">
        <v>1</v>
      </c>
      <c r="B6" s="8" t="s">
        <v>25</v>
      </c>
      <c r="C6" s="9" t="s">
        <v>26</v>
      </c>
      <c r="D6" s="10" t="s">
        <v>51</v>
      </c>
    </row>
    <row r="7" spans="1:4" ht="38.25" customHeight="1" x14ac:dyDescent="0.2">
      <c r="A7" s="7" t="s">
        <v>4</v>
      </c>
      <c r="B7" s="8" t="s">
        <v>27</v>
      </c>
      <c r="C7" s="9" t="s">
        <v>28</v>
      </c>
      <c r="D7" s="10" t="s">
        <v>29</v>
      </c>
    </row>
    <row r="8" spans="1:4" ht="38.25" customHeight="1" x14ac:dyDescent="0.2">
      <c r="A8" s="7" t="s">
        <v>0</v>
      </c>
      <c r="B8" s="8" t="s">
        <v>30</v>
      </c>
      <c r="C8" s="9" t="s">
        <v>31</v>
      </c>
      <c r="D8" s="10" t="s">
        <v>32</v>
      </c>
    </row>
    <row r="11" spans="1:4" x14ac:dyDescent="0.2">
      <c r="A11" s="12" t="s">
        <v>45</v>
      </c>
    </row>
    <row r="13" spans="1:4" ht="20.100000000000001" customHeight="1" x14ac:dyDescent="0.2">
      <c r="A13" s="174" t="s">
        <v>18</v>
      </c>
      <c r="B13" s="175"/>
    </row>
    <row r="14" spans="1:4" ht="20.100000000000001" customHeight="1" x14ac:dyDescent="0.2">
      <c r="A14" s="7">
        <v>5</v>
      </c>
      <c r="B14" s="8" t="s">
        <v>46</v>
      </c>
    </row>
    <row r="15" spans="1:4" ht="20.100000000000001" customHeight="1" x14ac:dyDescent="0.2">
      <c r="A15" s="7">
        <v>4</v>
      </c>
      <c r="B15" s="8" t="s">
        <v>47</v>
      </c>
    </row>
    <row r="16" spans="1:4" ht="20.100000000000001" customHeight="1" x14ac:dyDescent="0.2">
      <c r="A16" s="7">
        <v>3</v>
      </c>
      <c r="B16" s="8" t="s">
        <v>48</v>
      </c>
    </row>
    <row r="17" spans="1:2" ht="20.100000000000001" customHeight="1" x14ac:dyDescent="0.2">
      <c r="A17" s="7">
        <v>2</v>
      </c>
      <c r="B17" s="8" t="s">
        <v>49</v>
      </c>
    </row>
    <row r="18" spans="1:2" ht="20.100000000000001" customHeight="1" x14ac:dyDescent="0.2">
      <c r="A18" s="7">
        <v>1</v>
      </c>
      <c r="B18" s="8" t="s">
        <v>50</v>
      </c>
    </row>
  </sheetData>
  <customSheetViews>
    <customSheetView guid="{FC3CBB76-C6FD-4EA0-BDAC-9AE30C0C05E6}">
      <selection activeCell="F13" sqref="F13"/>
      <pageMargins left="0.75" right="0.75" top="1" bottom="1" header="0.5" footer="0.5"/>
      <headerFooter alignWithMargins="0"/>
    </customSheetView>
    <customSheetView guid="{5235A8E4-20E4-4DC6-AC36-30C2908655C2}">
      <selection activeCell="F13" sqref="F13"/>
      <pageMargins left="0.75" right="0.75" top="1" bottom="1" header="0.5" footer="0.5"/>
      <headerFooter alignWithMargins="0"/>
    </customSheetView>
  </customSheetViews>
  <mergeCells count="2">
    <mergeCell ref="A3:B3"/>
    <mergeCell ref="A13:B13"/>
  </mergeCells>
  <phoneticPr fontId="0" type="noConversion"/>
  <pageMargins left="0.74803149606299213" right="0.74803149606299213" top="0.98425196850393704" bottom="0.98425196850393704"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Summary </vt:lpstr>
      <vt:lpstr>Water Supply</vt:lpstr>
      <vt:lpstr>Policy &amp; Planning</vt:lpstr>
      <vt:lpstr>Infrastructure (water related)</vt:lpstr>
      <vt:lpstr>Economic Development</vt:lpstr>
      <vt:lpstr>Social and Community</vt:lpstr>
      <vt:lpstr>Environment</vt:lpstr>
      <vt:lpstr>Ratings Tables</vt:lpstr>
      <vt:lpstr>Legends</vt:lpstr>
      <vt:lpstr>Consequences</vt:lpstr>
      <vt:lpstr>Current</vt:lpstr>
      <vt:lpstr>'Economic Development'!Print_Area</vt:lpstr>
      <vt:lpstr>Environment!Print_Area</vt:lpstr>
      <vt:lpstr>'Infrastructure (water related)'!Print_Area</vt:lpstr>
      <vt:lpstr>'Policy &amp; Planning'!Print_Area</vt:lpstr>
      <vt:lpstr>'Social and Community'!Print_Area</vt:lpstr>
      <vt:lpstr>'Summary '!Print_Area</vt:lpstr>
      <vt:lpstr>'Water Supply'!Print_Area</vt:lpstr>
      <vt:lpstr>'Economic Development'!Print_Titles</vt:lpstr>
      <vt:lpstr>Environment!Print_Titles</vt:lpstr>
      <vt:lpstr>'Infrastructure (water related)'!Print_Titles</vt:lpstr>
      <vt:lpstr>'Policy &amp; Planning'!Print_Titles</vt:lpstr>
      <vt:lpstr>'Water Supply'!Print_Titles</vt:lpstr>
      <vt:lpstr>'Economic Development'!Risks</vt:lpstr>
      <vt:lpstr>'Policy &amp; Planning'!Risks</vt:lpstr>
      <vt:lpstr>'Water Supply'!Risks</vt:lpstr>
      <vt:lpstr>Risks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NEGHA Risk Register</dc:title>
  <dc:creator>Pkinrade &amp; NWiedemann</dc:creator>
  <cp:lastModifiedBy>Peter Kinrade</cp:lastModifiedBy>
  <cp:lastPrinted>2011-11-07T02:24:32Z</cp:lastPrinted>
  <dcterms:created xsi:type="dcterms:W3CDTF">2005-09-08T09:43:23Z</dcterms:created>
  <dcterms:modified xsi:type="dcterms:W3CDTF">2011-11-07T04:45:40Z</dcterms:modified>
</cp:coreProperties>
</file>